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leader 2023-2027\ΕΠΕΝΔΥΣΕΙΣ ΔΗΜΟΣΙΟΥ ΧΑΡΑΚΤΗΡΑ\ΠΡΟΣΚΛΗΣΗ\ΟΠΩΣ ΗΡΑΚΛΕΙΟ-ΠΡΟΤΕΛΙΚΟ\ΑΠΟΣΤΟΛΗ ΣΕ ΕΥΕ ΠΑΑ\"/>
    </mc:Choice>
  </mc:AlternateContent>
  <xr:revisionPtr revIDLastSave="0" documentId="13_ncr:1_{0F2DD97A-3BFE-435E-A26F-77C552A72E77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ΤΙΜΕΣ ΑΠΛΟΠΟΙΗΜΕΝΟΥ ΚΟΣΤΟΥΣ" sheetId="3" r:id="rId1"/>
    <sheet name="Π1. ΠΡΟΫΠΟΛΟΓΙΣΜΟΣ ΕΡΓΟΥ" sheetId="4" r:id="rId2"/>
    <sheet name="Π2. ΕΡΓΑΣΙΕΣ &amp; ΠΟΣΟΣΤΑ" sheetId="2" r:id="rId3"/>
    <sheet name="Π.3 ΠΕΡΙΒ. ΧΩΡΟ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ΣΥΓΚΕΝΤΡΩΤΙΚΟΣ'!$A$37</definedName>
    <definedName name="_xlnm.Print_Area" localSheetId="5">'Δ.5.1 ΣΥΓΚΕΝΤΡΩΤΙΚΟΣ'!$A$1:$L$37</definedName>
    <definedName name="_xlnm.Print_Area" localSheetId="1">'Π1. ΠΡΟΫΠΟΛΟΓΙΣΜΟΣ ΕΡΓΟΥ'!$A$1:$K$67</definedName>
    <definedName name="_xlnm.Print_Area" localSheetId="2">'Π2. ΕΡΓΑΣΙΕΣ &amp; ΠΟΣΟΣΤΑ'!$A$1:$E$63</definedName>
    <definedName name="_xlnm.Print_Area" localSheetId="0">'ΤΙΜΕΣ ΑΠΛΟΠΟΙΗΜΕΝΟΥ ΚΟΣΤΟΥΣ'!$A$1:$I$64</definedName>
    <definedName name="_xlnm.Print_Titles" localSheetId="5">'Δ.5.1 ΣΥΓΚΕΝΤΡΩΤΙΚΟΣ'!$18:$19</definedName>
    <definedName name="_xlnm.Print_Titles" localSheetId="1">'Π1. ΠΡΟΫΠΟΛΟΓΙΣΜΟΣ ΕΡΓΟΥ'!$18:$18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3" l="1"/>
  <c r="C43" i="3"/>
  <c r="C42" i="3"/>
  <c r="C41" i="3"/>
  <c r="C40" i="3"/>
  <c r="C39" i="3"/>
  <c r="C37" i="3"/>
  <c r="C36" i="3"/>
  <c r="C35" i="3"/>
  <c r="C34" i="3"/>
  <c r="C33" i="3"/>
  <c r="C32" i="3"/>
  <c r="C31" i="3"/>
  <c r="C30" i="3"/>
  <c r="C29" i="3"/>
  <c r="C24" i="3"/>
  <c r="C23" i="3"/>
  <c r="C22" i="3"/>
  <c r="C20" i="3"/>
  <c r="C19" i="3"/>
  <c r="C18" i="3"/>
  <c r="F39" i="3"/>
  <c r="C10" i="2"/>
  <c r="C11" i="2"/>
  <c r="C12" i="2"/>
  <c r="C13" i="2"/>
  <c r="C14" i="2"/>
  <c r="E22" i="2"/>
  <c r="E23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C40" i="2"/>
  <c r="E44" i="2"/>
  <c r="E45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C62" i="2"/>
  <c r="E40" i="2" l="1"/>
  <c r="E62" i="2"/>
  <c r="I19" i="4"/>
  <c r="F26" i="5"/>
  <c r="D24" i="3" l="1"/>
  <c r="D22" i="3"/>
  <c r="E20" i="3"/>
  <c r="D19" i="3"/>
  <c r="D18" i="3" l="1"/>
  <c r="G18" i="3" s="1"/>
  <c r="D20" i="3"/>
  <c r="D23" i="3"/>
  <c r="D11" i="1" l="1"/>
  <c r="D12" i="1"/>
  <c r="D13" i="1"/>
  <c r="D14" i="1"/>
  <c r="D10" i="1"/>
  <c r="C11" i="10"/>
  <c r="C12" i="10"/>
  <c r="C13" i="10"/>
  <c r="C14" i="10"/>
  <c r="C10" i="10"/>
  <c r="F38" i="4"/>
  <c r="G38" i="4" s="1"/>
  <c r="H38" i="4" s="1"/>
  <c r="F32" i="4"/>
  <c r="G32" i="4" s="1"/>
  <c r="F23" i="4"/>
  <c r="G23" i="4"/>
  <c r="H23" i="4" s="1"/>
  <c r="F24" i="4"/>
  <c r="G24" i="4" s="1"/>
  <c r="F25" i="4"/>
  <c r="G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 s="1"/>
  <c r="H29" i="4" s="1"/>
  <c r="F30" i="4"/>
  <c r="G30" i="4"/>
  <c r="H30" i="4"/>
  <c r="F31" i="4"/>
  <c r="G31" i="4" s="1"/>
  <c r="H31" i="4" s="1"/>
  <c r="F36" i="3"/>
  <c r="F33" i="3"/>
  <c r="F32" i="3"/>
  <c r="F21" i="5"/>
  <c r="G21" i="5" s="1"/>
  <c r="H21" i="5" s="1"/>
  <c r="F22" i="5"/>
  <c r="G22" i="5" s="1"/>
  <c r="F23" i="5"/>
  <c r="F24" i="5"/>
  <c r="G24" i="5" s="1"/>
  <c r="F25" i="5"/>
  <c r="G25" i="5" s="1"/>
  <c r="H25" i="5" s="1"/>
  <c r="I19" i="5"/>
  <c r="F34" i="3"/>
  <c r="F35" i="3"/>
  <c r="F37" i="3"/>
  <c r="F42" i="3"/>
  <c r="F43" i="3"/>
  <c r="F44" i="3"/>
  <c r="E23" i="3"/>
  <c r="F23" i="3"/>
  <c r="E24" i="3"/>
  <c r="F24" i="3"/>
  <c r="F22" i="3"/>
  <c r="E22" i="3"/>
  <c r="F19" i="3"/>
  <c r="F20" i="3"/>
  <c r="F18" i="3"/>
  <c r="E19" i="3"/>
  <c r="E18" i="3"/>
  <c r="F29" i="10"/>
  <c r="G29" i="10" s="1"/>
  <c r="H29" i="10" s="1"/>
  <c r="F28" i="10"/>
  <c r="G28" i="10" s="1"/>
  <c r="H28" i="10" s="1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I46" i="4"/>
  <c r="I40" i="4"/>
  <c r="I33" i="4"/>
  <c r="F22" i="4"/>
  <c r="G22" i="4" s="1"/>
  <c r="F21" i="4"/>
  <c r="G21" i="4" s="1"/>
  <c r="H21" i="4" s="1"/>
  <c r="F20" i="4"/>
  <c r="G20" i="4" s="1"/>
  <c r="F20" i="5"/>
  <c r="G20" i="5" s="1"/>
  <c r="H20" i="5" s="1"/>
  <c r="F50" i="4"/>
  <c r="F51" i="4"/>
  <c r="G51" i="4" s="1"/>
  <c r="F58" i="4"/>
  <c r="F57" i="4"/>
  <c r="G57" i="4" s="1"/>
  <c r="F56" i="4"/>
  <c r="G56" i="4" s="1"/>
  <c r="F55" i="4"/>
  <c r="G55" i="4" s="1"/>
  <c r="F54" i="4"/>
  <c r="F53" i="4"/>
  <c r="G53" i="4" s="1"/>
  <c r="F66" i="4"/>
  <c r="G66" i="4" s="1"/>
  <c r="F65" i="4"/>
  <c r="F64" i="4"/>
  <c r="G64" i="4" s="1"/>
  <c r="F63" i="4"/>
  <c r="F62" i="4"/>
  <c r="G62" i="4" s="1"/>
  <c r="F61" i="4"/>
  <c r="F49" i="4"/>
  <c r="G49" i="4" s="1"/>
  <c r="F48" i="4"/>
  <c r="F47" i="4"/>
  <c r="F45" i="4"/>
  <c r="G45" i="4" s="1"/>
  <c r="F44" i="4"/>
  <c r="G44" i="4" s="1"/>
  <c r="F43" i="4"/>
  <c r="F42" i="4"/>
  <c r="G42" i="4" s="1"/>
  <c r="F41" i="4"/>
  <c r="G41" i="4" s="1"/>
  <c r="F39" i="4"/>
  <c r="F37" i="4"/>
  <c r="G37" i="4" s="1"/>
  <c r="F36" i="4"/>
  <c r="F35" i="4"/>
  <c r="G35" i="4" s="1"/>
  <c r="F34" i="4"/>
  <c r="F59" i="4"/>
  <c r="G59" i="4" s="1"/>
  <c r="I59" i="4" s="1"/>
  <c r="G23" i="5" l="1"/>
  <c r="H23" i="5" s="1"/>
  <c r="F19" i="5"/>
  <c r="F27" i="5" s="1"/>
  <c r="I19" i="3"/>
  <c r="I22" i="3"/>
  <c r="G19" i="3"/>
  <c r="H23" i="3"/>
  <c r="H19" i="3"/>
  <c r="G22" i="3"/>
  <c r="G23" i="3"/>
  <c r="H22" i="3"/>
  <c r="I24" i="3"/>
  <c r="I18" i="3"/>
  <c r="I23" i="3"/>
  <c r="I20" i="3"/>
  <c r="H32" i="4"/>
  <c r="H25" i="4"/>
  <c r="H24" i="4"/>
  <c r="H24" i="5"/>
  <c r="H22" i="5"/>
  <c r="H18" i="3"/>
  <c r="G20" i="3"/>
  <c r="H20" i="3"/>
  <c r="G24" i="3"/>
  <c r="H24" i="3"/>
  <c r="H51" i="4"/>
  <c r="H45" i="4"/>
  <c r="H64" i="4"/>
  <c r="H35" i="4"/>
  <c r="H66" i="4"/>
  <c r="H49" i="4"/>
  <c r="H57" i="4"/>
  <c r="F41" i="3"/>
  <c r="F30" i="10"/>
  <c r="C32" i="10" s="1"/>
  <c r="C34" i="10" s="1"/>
  <c r="H30" i="10"/>
  <c r="G30" i="10"/>
  <c r="H62" i="4"/>
  <c r="H59" i="4"/>
  <c r="H56" i="4"/>
  <c r="H55" i="4"/>
  <c r="H53" i="4"/>
  <c r="H41" i="4"/>
  <c r="H42" i="4"/>
  <c r="H44" i="4"/>
  <c r="H37" i="4"/>
  <c r="F46" i="4"/>
  <c r="F33" i="4"/>
  <c r="F19" i="4"/>
  <c r="H20" i="4"/>
  <c r="H22" i="4"/>
  <c r="F60" i="4"/>
  <c r="G26" i="5"/>
  <c r="G47" i="4"/>
  <c r="H47" i="4" s="1"/>
  <c r="G48" i="4"/>
  <c r="H48" i="4" s="1"/>
  <c r="F52" i="4"/>
  <c r="F40" i="4"/>
  <c r="G50" i="4"/>
  <c r="H50" i="4" s="1"/>
  <c r="G54" i="4"/>
  <c r="I52" i="4" s="1"/>
  <c r="G58" i="4"/>
  <c r="H58" i="4" s="1"/>
  <c r="G63" i="4"/>
  <c r="H63" i="4" s="1"/>
  <c r="G61" i="4"/>
  <c r="H61" i="4" s="1"/>
  <c r="G65" i="4"/>
  <c r="H65" i="4" s="1"/>
  <c r="G43" i="4"/>
  <c r="H43" i="4" s="1"/>
  <c r="G36" i="4"/>
  <c r="H36" i="4" s="1"/>
  <c r="G34" i="4"/>
  <c r="H34" i="4" s="1"/>
  <c r="G39" i="4"/>
  <c r="H39" i="4" s="1"/>
  <c r="G19" i="5" l="1"/>
  <c r="G27" i="5" s="1"/>
  <c r="H19" i="5"/>
  <c r="H26" i="5"/>
  <c r="I26" i="5" s="1"/>
  <c r="I27" i="5" s="1"/>
  <c r="H54" i="4"/>
  <c r="F40" i="3"/>
  <c r="F29" i="3"/>
  <c r="F31" i="3"/>
  <c r="F30" i="3"/>
  <c r="H46" i="4"/>
  <c r="H33" i="4"/>
  <c r="H52" i="4"/>
  <c r="H60" i="4"/>
  <c r="F67" i="4"/>
  <c r="H40" i="4"/>
  <c r="G19" i="4"/>
  <c r="H19" i="4"/>
  <c r="G33" i="4"/>
  <c r="G52" i="4"/>
  <c r="G46" i="4"/>
  <c r="G40" i="4"/>
  <c r="I60" i="4"/>
  <c r="I67" i="4" s="1"/>
  <c r="G60" i="4"/>
  <c r="H27" i="5" l="1"/>
  <c r="H67" i="4"/>
  <c r="G67" i="4"/>
  <c r="E30" i="1" l="1"/>
  <c r="D30" i="1"/>
  <c r="F21" i="1" l="1"/>
  <c r="F29" i="1"/>
  <c r="F30" i="1"/>
  <c r="F20" i="1"/>
  <c r="F28" i="1"/>
  <c r="F27" i="1"/>
  <c r="F24" i="1"/>
  <c r="F23" i="1"/>
  <c r="F22" i="1"/>
  <c r="F26" i="1"/>
  <c r="F25" i="1"/>
</calcChain>
</file>

<file path=xl/sharedStrings.xml><?xml version="1.0" encoding="utf-8"?>
<sst xmlns="http://schemas.openxmlformats.org/spreadsheetml/2006/main" count="447" uniqueCount="239">
  <si>
    <t>Δ.5.1 ΠΙΝΑΚΑΣ ΑΝΑΛΥΣΗΣ ΚΟΣΤΟΥΣ ΤΗΣ ΠΡΟΤΑΣΗΣ – ΧΡΟΝΟΔΙΑΓΡΑΜΜΑ</t>
  </si>
  <si>
    <t>Α/Α</t>
  </si>
  <si>
    <t>Επιλέξιμη Δημόσια Δαπάνη (€)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</si>
  <si>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</si>
  <si>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</si>
  <si>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</si>
  <si>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</si>
  <si>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>ΔΑΠΑΝΕΣ ΕΝΗΜΕΡΩΣΗΣ ΠΡΟΒΟΛΗΣ</t>
  </si>
  <si>
    <t>ΟΡΓΑΝΩΣΗ ΠΟΛΙΤΙΣΤΙΚΩΝ ΔΡΩΜΕΝΩΝ</t>
  </si>
  <si>
    <t>ΔΑΠΑΝΗ ΥΠΟΒΟΛΗΣ ΦΑΚΕΛΟΥ ΚΑΙ ΤΕΧΝΙΚΗ ΣΤΗΡΙΞΗ ΓΙΑ ΤΗΝ ΥΛΟΠΟΙΗΣΗ ΤΟΥ ΕΡΓΟΥ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</si>
  <si>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</si>
  <si>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</si>
  <si>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</si>
  <si>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</si>
  <si>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</si>
  <si>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</si>
  <si>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</si>
  <si>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</si>
  <si>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</si>
  <si>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</si>
  <si>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</si>
  <si>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</si>
  <si>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</si>
  <si>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</si>
  <si>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</si>
  <si>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t>1.</t>
  </si>
  <si>
    <t>2.1</t>
  </si>
  <si>
    <t>Σκελετός οπλισμένου σκυροδέματος</t>
  </si>
  <si>
    <t>-</t>
  </si>
  <si>
    <t>2.2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</si>
  <si>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</si>
  <si>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</si>
  <si>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</si>
  <si>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</si>
  <si>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</si>
  <si>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</si>
  <si>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</si>
  <si>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</si>
  <si>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</si>
  <si>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8.</t>
  </si>
  <si>
    <t>Χρωματισμοί</t>
  </si>
  <si>
    <t>9.</t>
  </si>
  <si>
    <t>10.</t>
  </si>
  <si>
    <t>11.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</si>
  <si>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</si>
  <si>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</si>
  <si>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</si>
  <si>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</si>
  <si>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</si>
  <si>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</si>
  <si>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</si>
  <si>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16.</t>
  </si>
  <si>
    <t>17.</t>
  </si>
  <si>
    <t>Λοιπές εργασίες (τζάκι, πόμολα κ.λπ. )</t>
  </si>
  <si>
    <t>α/α</t>
  </si>
  <si>
    <t>Εργασία</t>
  </si>
  <si>
    <t>Είδος</t>
  </si>
  <si>
    <t>Χρήση χώρου</t>
  </si>
  <si>
    <t>Συμβατικού τύπου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</si>
  <si>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</si>
  <si>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</si>
  <si>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</si>
  <si>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</si>
  <si>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</si>
  <si>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</si>
  <si>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</si>
  <si>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</si>
  <si>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</si>
  <si>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</si>
  <si>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</si>
  <si>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</si>
  <si>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</si>
  <si>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</si>
  <si>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</si>
  <si>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</si>
  <si>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</si>
  <si>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</si>
  <si>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</si>
  <si>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</si>
  <si>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</si>
  <si>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</si>
  <si>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</si>
  <si>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</si>
  <si>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</si>
  <si>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</si>
  <si>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</si>
  <si>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</si>
  <si>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</si>
  <si>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</si>
  <si>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</si>
  <si>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</si>
  <si>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</si>
  <si>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</si>
  <si>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</si>
  <si>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</si>
  <si>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</si>
  <si>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</si>
  <si>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</si>
  <si>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</si>
  <si>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</si>
  <si>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</si>
  <si>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</si>
  <si>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</si>
  <si>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</si>
  <si>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</si>
  <si>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</si>
  <si>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</si>
  <si>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</si>
  <si>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</si>
  <si>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</si>
  <si>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</si>
  <si>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</si>
  <si>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</si>
  <si>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Προσφορές</t>
  </si>
  <si>
    <t>ΤΕΤΡΑΓΩΝΙΚΑ ΜΕΤΡΑ ΠΕΡΙΒ. ΧΩΡΟΥ</t>
  </si>
  <si>
    <t xml:space="preserve">Χωματουργικά 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</si>
  <si>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</si>
  <si>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</si>
  <si>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</si>
  <si>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</si>
  <si>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</si>
  <si>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</si>
  <si>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</si>
  <si>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</si>
  <si>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</si>
  <si>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</si>
  <si>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</si>
  <si>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</si>
  <si>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</si>
  <si>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 xml:space="preserve">Σκυροδέματα 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</si>
  <si>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</si>
  <si>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</si>
  <si>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</si>
  <si>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</si>
  <si>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Τεχνολογίες βιοκλιματικού κτιρίου (συν 6%)</t>
  </si>
  <si>
    <t xml:space="preserve">Προσαυξήσεις στη τιμή βάσης ανά τ.μ. </t>
  </si>
  <si>
    <t>ΝΕΕΣ ΚΤΙΡΙΑΚΕΣ ΥΠΟΔΟΜΕΣ</t>
  </si>
  <si>
    <t>Τελική τιμή απλοποιημένου κόστους ανά τ/μ.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</si>
  <si>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</si>
  <si>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</si>
  <si>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</si>
  <si>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</si>
  <si>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</si>
  <si>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</si>
  <si>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Ημιυπαίθριοι χώροι - ΝΕΑ ΚΑΤΑΣΚΕΥΗ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</si>
  <si>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</si>
  <si>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</si>
  <si>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</si>
  <si>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</si>
  <si>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</si>
  <si>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3: ΑΝΑΛΥΣΗ ΠΡΟΫΠΟΛΟΓΙΣΜΟΥ ΠΕΡΙΒΑΛΛΟΝΤΟΣ ΧΩΡΟΥ ΠΡΑΞΗΣ</t>
  </si>
  <si>
    <t>ΑΙΤΟΥΜΕΝΟΣ ΠΡΟΫΠ/ΣΜΟΣ</t>
  </si>
  <si>
    <t>ΕΙΔΟΣ ΔΑΠΑΝΗΣ</t>
  </si>
  <si>
    <t>ΕΙΔΟΣ ΔΑΠΑΝΗΣ*</t>
  </si>
  <si>
    <t>Ποσοστό εκτέλεσης εργασιών (%) στο σύνολο (βάσει προμετρήσεων ή άλλης μεθόδου)*</t>
  </si>
  <si>
    <t>Παραπομπή σε σχετικό δικαιολογητικό</t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</si>
  <si>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</si>
  <si>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</si>
  <si>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ΟΜΑΔΑ ΤΟΠΙΚΗΣ ΔΡΑΣΗΣ ΑΝΑΠΤΥΞΙΑΚΗ ΕΤΑΙΡΕΙΑ ΚΥΚΛΑΔΩΝ Α.Ε.</t>
  </si>
  <si>
    <t>ΤΟΠΙΚΟ ΠΡΟΓΡΑΜΜΑ ΤΑΠΤοΚ LEADER ΚΥΚΛΑΔΩΝ</t>
  </si>
  <si>
    <t xml:space="preserve">         ΟΜΑΔΑ ΤΟΠΙΚΗΣ ΔΡΑΣΗΣ ΑΝΑΠΤΥΞΙΑΚΗ ΕΤΑΙΡΕΙΑ ΚΥΚΛΑΔΩΝ Α.Ε.</t>
  </si>
  <si>
    <t xml:space="preserve">                      ΟΜΑΔΑ ΤΟΠΙΚΗΣ ΔΡΑΣΗΣ ΑΝΑΠΤΥΞΙΑΚΗ ΕΤΑΙΡΕΙΑ ΚΥΚΛΑΔΩΝ Α.Ε.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</si>
  <si>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161"/>
        <scheme val="minor"/>
      </rPr>
      <t>(περιγραφή σε κάθε είδος εργασίας)</t>
    </r>
  </si>
  <si>
    <t>Πίνακας ελαχίστων ημερομισθίων, υπογεγραμμένος από μηχανικό.</t>
  </si>
  <si>
    <t>Τιμές απλοποιημένου κόστους.</t>
  </si>
  <si>
    <t>Προσφορές/ θα υπάρχει συγκεντρωτική μεταφορά του ποσού της προσφοράς που επιλέγεται.</t>
  </si>
  <si>
    <t>Διαμορφώνεται ανάλογα με την προτεινόμενη εκδήλωση.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</si>
  <si>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εξάμηνο.</t>
  </si>
  <si>
    <t>Ειδικές απαιτήσεις θεμελίωσης 
(συν 6%)</t>
  </si>
  <si>
    <r>
      <rPr>
        <b/>
        <sz val="11"/>
        <color theme="1"/>
        <rFont val="Calibri"/>
        <family val="2"/>
        <charset val="161"/>
        <scheme val="minor"/>
      </rPr>
      <t>Ι.</t>
    </r>
    <r>
      <rPr>
        <sz val="11"/>
        <color theme="1"/>
        <rFont val="Calibri"/>
        <family val="2"/>
        <charset val="161"/>
        <scheme val="minor"/>
      </rPr>
      <t xml:space="preserve"> Αναφορικά με τις δαπάνες που αφορούν σε όλες τις κατηγορίες μελετών και λοιπών υποστηρικτικών ενεργειών, το ύψος τους (χωρίς ΦΠΑ) ορίζεται σε:</t>
    </r>
  </si>
  <si>
    <t>Α' 
ΕΞΑΜ.</t>
  </si>
  <si>
    <t>Β' 
ΕΞΑΜ.</t>
  </si>
  <si>
    <t>Γ' 
ΕΞΑΜ.</t>
  </si>
  <si>
    <t>Δ' 
ΕΞΑΜ.</t>
  </si>
  <si>
    <t>Ε’ 
ΕΞΑΜ.</t>
  </si>
  <si>
    <t>ΣΤ’ 
ΕΞΑΜ.</t>
  </si>
  <si>
    <t>Περιοχή ΙΙΙ
 ΚΥΚΛΑΔΕΣ 
(συν 12%)</t>
  </si>
  <si>
    <t>Μόνο 
η Περιοχή ΙΙΙ
ΚΥΚΛΑΔΕΣ 
(συν 12%)</t>
  </si>
  <si>
    <r>
      <rPr>
        <b/>
        <sz val="11"/>
        <rFont val="Calibri"/>
        <family val="2"/>
        <charset val="161"/>
      </rPr>
      <t>L41.02  Μ</t>
    </r>
    <r>
      <rPr>
        <b/>
        <sz val="11"/>
        <color theme="1"/>
        <rFont val="Calibri"/>
        <family val="2"/>
        <charset val="161"/>
      </rPr>
      <t xml:space="preserve">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</si>
  <si>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ΚΤΙΡΙΑΚΕΣ ΕΓΚΑΤΑΣΤΑΣΕΙΣ &amp; ΕΡΓΑ ΥΠΟΔΟΜΗΣ &amp; ΠΕΡΙΒΑΛΛΟΝΤΟΣ ΧΩΡΟΥ </t>
    </r>
    <r>
      <rPr>
        <b/>
        <vertAlign val="superscript"/>
        <sz val="11"/>
        <color theme="1"/>
        <rFont val="Calibri"/>
        <family val="2"/>
        <charset val="161"/>
      </rPr>
      <t>(****) </t>
    </r>
  </si>
  <si>
    <r>
      <t xml:space="preserve">ΚΑΤΑΝΟΜΗ ΠΡΟΫΠΟΛΟΓΙΣΜΟΥ ΑΝΑ ΕΞΑΜΗΝΟ </t>
    </r>
    <r>
      <rPr>
        <b/>
        <vertAlign val="superscript"/>
        <sz val="11"/>
        <color theme="1"/>
        <rFont val="Calibri"/>
        <family val="2"/>
        <charset val="161"/>
      </rPr>
      <t>(***)</t>
    </r>
  </si>
  <si>
    <r>
      <t>1. Δαπάνη υποβολής φακέλου και τεχνική στήριξη για την υλοποίηση του έργου (παρακολούθηση της διοίκησης του επενδυτικού σχεδίου) και έως το ποσό των</t>
    </r>
    <r>
      <rPr>
        <sz val="11"/>
        <color theme="1"/>
        <rFont val="Calibri"/>
        <family val="2"/>
        <charset val="161"/>
        <scheme val="minor"/>
      </rPr>
      <t xml:space="preserve"> 4.000€.</t>
    </r>
  </si>
  <si>
    <r>
  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</t>
    </r>
    <r>
      <rPr>
        <sz val="11"/>
        <color theme="1"/>
        <rFont val="Calibri"/>
        <family val="2"/>
        <charset val="161"/>
        <scheme val="minor"/>
      </rPr>
      <t xml:space="preserve"> 12%</t>
    </r>
    <r>
      <rPr>
        <sz val="11"/>
        <rFont val="Calibri"/>
        <family val="2"/>
        <charset val="161"/>
        <scheme val="minor"/>
      </rPr>
      <t xml:space="preserve">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</t>
    </r>
    <r>
      <rPr>
        <sz val="11"/>
        <color theme="1"/>
        <rFont val="Calibri"/>
        <family val="2"/>
        <charset val="161"/>
        <scheme val="minor"/>
      </rPr>
      <t>μετά και από τη σύμφωνη γνώμη της ΕΥΕ ΠΑΑ.</t>
    </r>
  </si>
  <si>
    <t xml:space="preserve">Συμπληρώνεται μόνο η συγκεκριμένη στήλη του πίνακα.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</si>
  <si>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r>
      <t xml:space="preserve">(****) </t>
    </r>
    <r>
      <rPr>
        <b/>
        <i/>
        <sz val="11"/>
        <color theme="1"/>
        <rFont val="Calibri"/>
        <family val="2"/>
        <charset val="161"/>
      </rPr>
      <t xml:space="preserve">Για έργα που δεν εκτελούνται με διαδικασίες δημοσίων συμβάσεων </t>
    </r>
    <r>
      <rPr>
        <i/>
        <sz val="11"/>
        <color theme="1"/>
        <rFont val="Calibri"/>
        <family val="2"/>
        <charset val="161"/>
      </rPr>
      <t>εφαρμόζεται ο οδηγός απλοποιημένου κόστους κτηριακών κατασκευών.</t>
    </r>
  </si>
  <si>
    <t>(*****) Συμπληρώνεται το κατ΄εκτίμηση ποσό υλοποίησης του έργου ανά εξάμηνο.</t>
  </si>
  <si>
    <t>Α) Έως 30% του συνολικού αιτούμενου Π/Υ της πράξης, με εξαίρεση πράξεις κοινωνικού και περιβαλλοντικού χαρακτήρα. 
Β) Είναι απαιτούμενη η προσκόμιση προσφορών.</t>
  </si>
  <si>
    <r>
      <rPr>
        <b/>
        <sz val="14"/>
        <color theme="1"/>
        <rFont val="Calibri"/>
        <family val="2"/>
        <charset val="161"/>
        <scheme val="minor"/>
      </rPr>
      <t xml:space="preserve">ΠΙΝΑΚΑΣ 4: ΑΙΤΟΥΜΕΝΟΣ ΠΡΟΫΠΟΛΟΓΙΣΜΟΣ ΠΡΑΞΗΣ  </t>
    </r>
    <r>
      <rPr>
        <b/>
        <sz val="11"/>
        <color theme="1"/>
        <rFont val="Calibri"/>
        <family val="2"/>
        <charset val="161"/>
        <scheme val="minor"/>
      </rPr>
      <t xml:space="preserve">
(συμπληρώνεται μόνο για πράξεις της υπο-παρεμβασης Π3-77-4.1-5.1
 "Ενίσχυση πολιτιστικών ή αθλητικών εκδηλώσεων")</t>
    </r>
  </si>
  <si>
    <t>Κύριοι χώροι (εντός Σ.Δ.)</t>
  </si>
  <si>
    <t>Κύριοι χώροι (εντός Σ.Δ.) - ΕΚΣΥΓΧΡΟΝΙΣΜΟΣ</t>
  </si>
  <si>
    <t>Κύριοι χώροι (εντός Σ.Δ.) - ΝΕΑ ΚΑΤΑΣΚΕΥΗ</t>
  </si>
  <si>
    <t>Α) Έως 10% του συνολικού αιτούμενου Π/Υ της πράξης
Β) Είναι απαιτούμενη η προσκόμιση δικαιολογητικών, σύμφωνα με την πρόσκληση.</t>
  </si>
  <si>
    <t>Ενίσχυση φέροντος οργανισμού - ΕΚΣΥΓΧΡΟΝΙΣΜΟΣ</t>
  </si>
  <si>
    <t>Επισκευή μονώσεων - ΕΚΣΥΓΧΡΟΝΙΣΜΟΣ</t>
  </si>
  <si>
    <t>Τεχνολογία βιοκλιματικού κτιρίου - ΕΚΣΥΓΧΡΟΝΙΣΜΟΣ</t>
  </si>
  <si>
    <t>Άλλο …................ - ΕΚΣΥΓΧΡΟΝΙΣΜΟΣ</t>
  </si>
  <si>
    <r>
      <t>ΔΑΠΑΝΕΣ ΓΙΑ ΑΠΟΚΤΗΣΗ ΓΗΣ</t>
    </r>
    <r>
      <rPr>
        <sz val="11"/>
        <color theme="9" tint="-0.249977111117893"/>
        <rFont val="Calibri"/>
        <family val="2"/>
        <charset val="161"/>
      </rPr>
      <t xml:space="preserve"> (μέγιστο 10% του συνολικού αιτούμενου Π/Υ της πράξης)</t>
    </r>
  </si>
  <si>
    <r>
      <t>ΔΑΠΑΝΗ ΑΓΟΡΑΣ ΑΥΤΟΚΙΝΗΤΟΥ</t>
    </r>
    <r>
      <rPr>
        <sz val="11"/>
        <color theme="9" tint="-0.249977111117893"/>
        <rFont val="Calibri"/>
        <family val="2"/>
        <charset val="161"/>
      </rPr>
      <t xml:space="preserve"> (μέγιστο 30% του συνολικού αιτούμενου Π/Υ της πράξης, με εξαίρεση πράξεις κοινωνικού και περιβαλλοντικού χαρακτήρα)</t>
    </r>
  </si>
  <si>
    <t>Με σκελετό οπλισμένου σκυροδέματος</t>
  </si>
  <si>
    <t>Με μεταλλικό σκελετό</t>
  </si>
  <si>
    <r>
      <rPr>
        <b/>
        <sz val="11"/>
        <rFont val="Calibri"/>
        <family val="2"/>
        <charset val="161"/>
      </rPr>
      <t>Εκσυγχρονισμός</t>
    </r>
    <r>
      <rPr>
        <b/>
        <sz val="11"/>
        <color theme="1"/>
        <rFont val="Calibri"/>
        <family val="2"/>
        <charset val="161"/>
      </rPr>
      <t xml:space="preserve"> υφιστάμενων κατασκευών με σκελετό οπλισμένου σκυροδέματος</t>
    </r>
  </si>
  <si>
    <r>
      <rPr>
        <b/>
        <sz val="11"/>
        <rFont val="Calibri"/>
        <family val="2"/>
        <charset val="161"/>
      </rPr>
      <t>Εκσυγχρονισμός</t>
    </r>
    <r>
      <rPr>
        <b/>
        <sz val="11"/>
        <color theme="1"/>
        <rFont val="Calibri"/>
        <family val="2"/>
        <charset val="161"/>
      </rPr>
      <t xml:space="preserve"> υφιστάμενων κατασκευών με μεταλλικό σκελετό</t>
    </r>
  </si>
  <si>
    <r>
      <t>ΔΑΠΑΝΗ ΥΠΟΒΟΛΗΣ ΦΑΚΕΛΟΥ ΚΑΙ ΤΕΧΝΙΚΗ ΣΤΗΡΙΞΗ ΓΙΑ ΤΗΝ ΥΛΟΠΟΙΗΣΗ ΤΟΥ ΕΡΓΟΥ (</t>
    </r>
    <r>
      <rPr>
        <sz val="11"/>
        <color theme="9" tint="-0.249977111117893"/>
        <rFont val="Calibri"/>
        <family val="2"/>
        <charset val="161"/>
      </rPr>
      <t>μέγιστο 4.000€)</t>
    </r>
  </si>
  <si>
    <r>
      <rPr>
        <i/>
        <sz val="11"/>
        <rFont val="Calibri"/>
        <family val="2"/>
        <charset val="161"/>
      </rPr>
      <t xml:space="preserve">Για τα </t>
    </r>
    <r>
      <rPr>
        <b/>
        <i/>
        <sz val="11"/>
        <rFont val="Calibri"/>
        <family val="2"/>
        <charset val="161"/>
      </rPr>
      <t>έργα</t>
    </r>
    <r>
      <rPr>
        <i/>
        <sz val="11"/>
        <rFont val="Calibri"/>
        <family val="2"/>
        <charset val="161"/>
      </rPr>
      <t xml:space="preserve"> </t>
    </r>
    <r>
      <rPr>
        <b/>
        <i/>
        <sz val="11"/>
        <rFont val="Calibri"/>
        <family val="2"/>
        <charset val="161"/>
      </rPr>
      <t>που εκτελούνται με διαδικασίες δημοσίων συμβάσεων</t>
    </r>
    <r>
      <rPr>
        <i/>
        <sz val="11"/>
        <rFont val="Calibri"/>
        <family val="2"/>
        <charset val="161"/>
      </rPr>
      <t xml:space="preserve"> ο πίνακας αντικαθίσταται από τον Προϋπολογισμό και το χρονοδιάγραμμα της μελέτης του έργου. </t>
    </r>
  </si>
  <si>
    <t>Κόστος €/τ.μ.
τιμή βάσης (έτους 2026)</t>
  </si>
  <si>
    <r>
      <t xml:space="preserve">Τιμές απλοποιημένου κόστους και σύμφωνα με το </t>
    </r>
    <r>
      <rPr>
        <b/>
        <sz val="11"/>
        <color theme="1"/>
        <rFont val="Calibri"/>
        <family val="2"/>
        <charset val="161"/>
        <scheme val="minor"/>
      </rPr>
      <t>διάγραμμα κάλυψης</t>
    </r>
    <r>
      <rPr>
        <sz val="11"/>
        <color theme="1"/>
        <rFont val="Calibri"/>
        <family val="2"/>
        <charset val="161"/>
        <scheme val="minor"/>
      </rPr>
      <t xml:space="preserve">  που υποβάλλεται με την αίτηση στήριξης. 
Να σημειώνεται το είδος κτιρίου που επιλέγεται (σκυρόδεμα ή μεταλλικό). </t>
    </r>
  </si>
  <si>
    <r>
      <rPr>
        <b/>
        <sz val="11"/>
        <rFont val="Calibri"/>
        <family val="2"/>
        <charset val="161"/>
        <scheme val="minor"/>
      </rPr>
      <t>ΕΚΣΥΓΧΡΟΝΙΣΜΟΣ</t>
    </r>
    <r>
      <rPr>
        <b/>
        <sz val="11"/>
        <color rgb="FF000000"/>
        <rFont val="Calibri"/>
        <family val="2"/>
        <charset val="161"/>
        <scheme val="minor"/>
      </rPr>
      <t xml:space="preserve"> ΥΦΙΣΤΑΜΕΝΩΝ ΚΑΤΑΣΚΕΥΩΝ</t>
    </r>
    <r>
      <rPr>
        <b/>
        <sz val="10"/>
        <color rgb="FF000000"/>
        <rFont val="Calibri"/>
        <family val="2"/>
        <charset val="161"/>
        <scheme val="minor"/>
      </rPr>
      <t xml:space="preserve">
</t>
    </r>
    <r>
      <rPr>
        <b/>
        <sz val="11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</si>
  <si>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t>ΠΙΝΑΚΑΣ 2: ΚΑΤΗΓΟΡΙΕΣ ΕΡΓΑΣΙΩΝ ΚΑΙ ΠΟΣΟΣΤΟ ΣΥΜΜΕΤΟΧΗΣ ΑΥΤΩΝ 
ΣΥΜΦΩΝΑ ΜΕ ΤΟΝ ΟΔΗΓΟ ΑΠΛΟΠΟΙΗΜΕΝΟΥ ΚΟΣΤΟΥΣ</t>
  </si>
  <si>
    <t>Σε περίπτωση που η τιμή μονάδας υπερβαίνει την τιμή απλοποιημένου κόστους (100€/τ.μ. για την Κατηγορία "4. Υπηρεσίες - ταβέρνες, παιδικοί σταθμοί κλπ"), μεταφέρεται στον πίνακα προϋπολογισμού του έργου η τιμή μονάδας του απλοποιημένου κόστους (100€ /τ.μ).</t>
  </si>
  <si>
    <r>
  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</t>
    </r>
    <r>
      <rPr>
        <sz val="11"/>
        <color theme="1"/>
        <rFont val="Calibri"/>
        <family val="2"/>
        <charset val="161"/>
        <scheme val="minor"/>
      </rPr>
      <t xml:space="preserve"> (έως 100€/τ.μ. για την Κατηγορία "4. Υπηρεσίες - ταβέρνες, παιδικοί σταθμοί κλπ").</t>
    </r>
  </si>
  <si>
    <r>
      <t xml:space="preserve">Προσφορές/θα υπάρχει συγκεντρωτική μεταφορά του ποσού της προσφοράς που επιλέγεται.
</t>
    </r>
    <r>
      <rPr>
        <sz val="11"/>
        <color theme="1"/>
        <rFont val="Calibri"/>
        <family val="2"/>
        <charset val="161"/>
        <scheme val="minor"/>
      </rPr>
      <t>Οι δαπάνες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</t>
    </r>
  </si>
  <si>
    <r>
      <t xml:space="preserve">Το σύνολο της κατηγορίας δαπάνης </t>
    </r>
    <r>
      <rPr>
        <sz val="11"/>
        <color theme="1"/>
        <rFont val="Calibri"/>
        <family val="2"/>
        <charset val="161"/>
        <scheme val="minor"/>
      </rPr>
      <t xml:space="preserve">μαζί με τις δαπάνες για προβολή και προώθηση δεν θα πρέπει να υπερβαίνει το 12% του προτεινόμενου προϋπολογισμού της πράξης. </t>
    </r>
  </si>
  <si>
    <t xml:space="preserve">Το σύνολο της κατηγορίας δαπάνης δεν θα πρέπει να υπερβαίνει τις 4.000€. Δεν απαιτούνται προσφορές. </t>
  </si>
  <si>
    <r>
      <t>Τεχνική περιγραφή, αναλυτικές επιμετρήσεις εργασιών και προϋπολογισμό με υπογραφή από μηχανικό.
Δεν μπορεί να υπερβαίνει τις τιμές απλοποιημένου κόστους</t>
    </r>
    <r>
      <rPr>
        <sz val="11"/>
        <color rgb="FFC00000"/>
        <rFont val="Calibri"/>
        <family val="2"/>
        <charset val="161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>(μέγιστο 100€/τ.μ. για την Κατηγορία "4. Υπηρεσίες - ταβέρνες, παιδικοί σταθμοί κλπ").</t>
    </r>
  </si>
  <si>
    <t>Έργα πρασίνου</t>
  </si>
  <si>
    <t>Τιμή μετά τις προσαυξήσεις λόγω περιοχής κλπ</t>
  </si>
  <si>
    <t>Υπόγεια - βοηθητικές χρήσεις - ΝΕΑ ΚΑΤΑΣΚΕΥΗ</t>
  </si>
  <si>
    <t>Υπόγεια - βοηθητικές χρήσεις - ΕΚΣΥΓΧΡΟΝΙΣΜΟΣ</t>
  </si>
  <si>
    <t>Ημιυπαίθριοι χώροι - ΕΚΣΥΓΧΡΟΝΙΣΜΟΣ</t>
  </si>
  <si>
    <t>Περιβάλλων χώρος</t>
  </si>
  <si>
    <t>ΔΑΠΑΝΗ ΑΓΟΡΑΣ ΑΥΤΟΚΙΝΗΤΟΥ
Σημειώνεται ο τύπος του αυτοκινήτου ή η εταιρεία και τα βασικά χαρακτηριστικά αυτού όπως π.χ. κυβικά/ άλογα/ αυτόματο ή όχι κιβώτιο, βενζίνη, πετρέλαιο, υβριδικό, ηλεκτρικό.</t>
  </si>
  <si>
    <t xml:space="preserve">ΜΕΛΕΤΕΣ ΓΙΑ ΕΚΔΟΣΗ ΟΙΚΟΔΟΜΙΚΗΣ ΑΔΕΙΑΣ ΚΑΙ ΛΟΙΠΕΣ ΜΕΛΕΤΕΣ ΠΟΥ ΣΧΕΤΙΖΟΝΤΑΙ ΜΕ ΤΗΝ ΕΚΤΕΛΕΣΗ ΤΟΥ ΕΡΓΟΥ </t>
  </si>
  <si>
    <t>Εκσκαφές - χωματουργικά</t>
  </si>
  <si>
    <t>Σκελετός μεταλλικός</t>
  </si>
  <si>
    <t>Επενδύσεις τοίχων</t>
  </si>
  <si>
    <t>Είδη υγιεινής</t>
  </si>
  <si>
    <t>Ξυλουργικές εργασίες 
(πόρτες - ντουλάπες κ.λπ.)</t>
  </si>
  <si>
    <t>Εξωτερικά κουφώματα</t>
  </si>
  <si>
    <t>Υδραυλικές εργασίες</t>
  </si>
  <si>
    <t>Ηλεκτρολογικές εργασίες</t>
  </si>
  <si>
    <r>
      <t>ΜΕΛΕΤΕΣ ΓΙΑ ΕΚΔΟΣΗ ΟΙΚΟΔΟΜΙΚΗΣ ΑΔΕΙΑΣ ΚΑΙ ΛΟΙΠΕΣ ΜΕΛΕΤΕΣ ΠΟΥ ΣΧΕΤΙΖΟΝΤΑΙ ΜΕ ΤΗΝ ΕΚΤΕΛΕΣΗ ΤΟΥ ΕΡΓΟΥ (</t>
    </r>
    <r>
      <rPr>
        <sz val="11"/>
        <color theme="9" tint="-0.249977111117893"/>
        <rFont val="Calibri"/>
        <family val="2"/>
        <charset val="161"/>
      </rPr>
      <t>μέγιστο 12% του συνολικού αιτούμενου Π/Υ της πράξης, μαζί με τις δαπάνες προβολής και προώθησης)</t>
    </r>
  </si>
  <si>
    <r>
      <t xml:space="preserve">ΔΑΠΑΝΕΣ ΕΝΗΜΕΡΩΣΗΣ ΠΡΟΒΟΛΗΣ </t>
    </r>
    <r>
      <rPr>
        <sz val="11"/>
        <color theme="9" tint="-0.249977111117893"/>
        <rFont val="Calibri"/>
        <family val="2"/>
        <charset val="161"/>
      </rPr>
      <t>(μέγιστο 12% του συνολικού αιτούμενου Π/Υ της πράξης, μαζί με τις δαπάνες για έκδοση οικοδομικής άδειας και λοιπές μελέτες για την εκτέλεση του έργου)</t>
    </r>
  </si>
  <si>
    <t>ΣΥΝΟΛΙΚΟ ΚΟΣΤΟΣ ΠΡΟΤΑΣΗΣ ΚΑΙ ΚΑΤΑΝΟΜΗ ΑΝΑ ΕΞΑΜΗΝΟ</t>
  </si>
  <si>
    <t>(**) Ποσοστό της κατηγορίας/υπο-κατηγορίας δαπάνης σε σχέση με τη συνολική ΔΔ.</t>
  </si>
  <si>
    <r>
      <t>ΤΙΜΕΣ ΜΟΝΑΔΟΣ ΑΠΛΟΠΟΙΗΜΕΝΟΥ ΚΟΣΤΟΥΣ ΚΤΙΡΙΑΚΩΝ ΚΑΤΑΣΚΕΥΩΝ 
(Βάσει  του συνημμένου της πρόσκλησης "</t>
    </r>
    <r>
      <rPr>
        <b/>
        <sz val="14"/>
        <rFont val="Calibri"/>
        <family val="2"/>
        <charset val="161"/>
        <scheme val="minor"/>
      </rPr>
      <t>8.1 Οδηγός Απλοποιημένου Κόστους Κτιριακών Κατασκευών"</t>
    </r>
    <r>
      <rPr>
        <b/>
        <sz val="14"/>
        <color theme="1"/>
        <rFont val="Calibri"/>
        <family val="2"/>
        <charset val="161"/>
        <scheme val="minor"/>
      </rPr>
      <t>)</t>
    </r>
  </si>
  <si>
    <t>Μεταφέρεται το ποσοστό που προκύπτει από τη στήλη "Ποσοστό συμμετοχής (%) εργασίας στην τιμή βάσης" του Πίνακα 2: "Κατηγορίες Εργασιών και Ποσοστό Συμμετοχής Αυτών Σύμφωνα Με Τον Οδηγό Απλοποιημένου Κόστους"</t>
  </si>
  <si>
    <r>
      <rPr>
        <b/>
        <sz val="11"/>
        <rFont val="Calibri"/>
        <family val="2"/>
        <charset val="161"/>
        <scheme val="minor"/>
      </rPr>
      <t>ΙΙ.</t>
    </r>
    <r>
      <rPr>
        <sz val="11"/>
        <rFont val="Calibri"/>
        <family val="2"/>
        <charset val="161"/>
        <scheme val="minor"/>
      </rPr>
      <t xml:space="preserve"> Για την τεκμηρίωση του εύλογου κόστους κάθε δαπάνης, ο υποψήφιος δικαιούχος προσκομίζει αποδεικτικά στοιχεία, σύμφωνα με τα οριζόμενα στο συνημμένο 2 "Οδηγός Υποβολής-Διοικητικού Ελέγχου Αιτήσεων Στήριξης" της πρόσκλησης.</t>
    </r>
  </si>
  <si>
    <t>ΚΤΙΡΙΑΚΕΣ ΕΓΚΑΤΑΣΤΑΣΕΙΣ &amp; ΕΡΓΑ ΥΠΟΔΟΜΗΣ &amp; ΠΕΡΙΒΑΛΛΟΝΤΟΣ ΧΩΡΟΥ</t>
  </si>
  <si>
    <r>
      <rPr>
        <b/>
        <sz val="14"/>
        <rFont val="Calibri"/>
        <family val="2"/>
        <charset val="161"/>
      </rPr>
      <t>L41.01</t>
    </r>
    <r>
      <rPr>
        <b/>
        <sz val="14"/>
        <color theme="1"/>
        <rFont val="Calibri"/>
        <family val="2"/>
        <charset val="161"/>
      </rPr>
      <t xml:space="preserve"> ΚΤΙΡΙΑΚΕΣ ΕΓΚΑΤΑΣΤΑΣΕΙΣ &amp; ΕΡΓΑ ΥΠΟΔΟΜΗΣ &amp; ΠΕΡΙΒΑΛΛΟΝΤΟΣ ΧΩΡΟΥ </t>
    </r>
    <r>
      <rPr>
        <b/>
        <sz val="11"/>
        <color theme="1"/>
        <rFont val="Calibri"/>
        <family val="2"/>
        <charset val="161"/>
      </rPr>
      <t xml:space="preserve">
</t>
    </r>
    <r>
      <rPr>
        <b/>
        <u/>
        <sz val="14"/>
        <color theme="9" tint="-0.499984740745262"/>
        <rFont val="Calibri"/>
        <family val="2"/>
        <charset val="161"/>
      </rPr>
      <t>Bάσει της Κατηγορίας "4. Υπηρεσίες - ταβέρνες, παιδικοί σταθμοί κλπ" του "Οδηγού Απλοποιημένου Κόστους Κτιριακών Κατασκευών"</t>
    </r>
    <r>
      <rPr>
        <b/>
        <sz val="11"/>
        <color theme="1"/>
        <rFont val="Calibri"/>
        <family val="2"/>
        <charset val="161"/>
      </rPr>
      <t xml:space="preserve">
</t>
    </r>
    <r>
      <rPr>
        <b/>
        <i/>
        <u/>
        <sz val="11"/>
        <color theme="9" tint="-0.499984740745262"/>
        <rFont val="Calibri"/>
        <family val="2"/>
        <charset val="161"/>
      </rPr>
      <t>(Ο υποψήφιος δικαιούχος θα πρέπει να χρησιμοποιήσει τις πρότυπες τιμές μονάδος κόστους κτιριακών εγκαταστάσεων της κατηγορίας που αφορά η Πράξη, 
σύμφωνα με τον "Οδηγό Απλοποιημένου Κόστους Κτιριακών Κατασκευών")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</si>
</sst>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sz val="11"/>
      <color theme="9" tint="-0.249977111117893"/>
      <name val="Calibri"/>
      <family val="2"/>
      <charset val="161"/>
    </font>
    <font>
      <b/>
      <sz val="11"/>
      <color theme="9" tint="-0.249977111117893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b/>
      <sz val="11"/>
      <color rgb="FFFF0000"/>
      <name val="Calibri"/>
      <family val="2"/>
      <charset val="161"/>
    </font>
    <font>
      <b/>
      <sz val="11"/>
      <name val="Calibri"/>
      <family val="2"/>
      <charset val="161"/>
    </font>
    <font>
      <sz val="11"/>
      <color theme="1"/>
      <name val="Arial Unicode MS"/>
      <family val="2"/>
      <charset val="161"/>
    </font>
    <font>
      <b/>
      <i/>
      <sz val="11"/>
      <name val="Calibri"/>
      <family val="2"/>
      <charset val="161"/>
    </font>
    <font>
      <i/>
      <sz val="11"/>
      <name val="Calibri"/>
      <family val="2"/>
      <charset val="161"/>
    </font>
    <font>
      <b/>
      <sz val="14"/>
      <color rgb="FF000000"/>
      <name val="Calibri"/>
      <family val="2"/>
      <charset val="161"/>
    </font>
    <font>
      <b/>
      <u/>
      <sz val="14"/>
      <color theme="9" tint="-0.499984740745262"/>
      <name val="Calibri"/>
      <family val="2"/>
      <charset val="161"/>
    </font>
    <font>
      <sz val="10"/>
      <name val="Arial"/>
      <family val="2"/>
      <charset val="161"/>
    </font>
    <font>
      <sz val="11"/>
      <color rgb="FFC00000"/>
      <name val="Calibri"/>
      <family val="2"/>
      <charset val="161"/>
      <scheme val="minor"/>
    </font>
    <font>
      <b/>
      <sz val="14"/>
      <name val="Calibri"/>
      <family val="2"/>
      <charset val="161"/>
    </font>
    <font>
      <b/>
      <i/>
      <u/>
      <sz val="11"/>
      <color theme="9" tint="-0.499984740745262"/>
      <name val="Calibri"/>
      <family val="2"/>
      <charset val="161"/>
    </font>
    <font>
      <b/>
      <sz val="14"/>
      <color theme="1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42" fillId="0" borderId="0"/>
  </cellStyleXfs>
  <cellXfs count="2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14" fillId="0" borderId="0" xfId="2" applyNumberFormat="1" applyFont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4" fontId="2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3" fillId="0" borderId="1" xfId="1" applyNumberFormat="1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4" fontId="22" fillId="0" borderId="1" xfId="1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4" fontId="22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6" fillId="0" borderId="1" xfId="1" applyNumberFormat="1" applyFont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" fillId="6" borderId="1" xfId="0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10" fontId="2" fillId="6" borderId="7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10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righ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right" vertical="center" wrapText="1"/>
    </xf>
    <xf numFmtId="10" fontId="2" fillId="8" borderId="7" xfId="1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4" fontId="23" fillId="8" borderId="1" xfId="0" applyNumberFormat="1" applyFont="1" applyFill="1" applyBorder="1" applyAlignment="1">
      <alignment horizontal="center" vertical="center" wrapText="1"/>
    </xf>
    <xf numFmtId="4" fontId="0" fillId="8" borderId="1" xfId="1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4" fontId="6" fillId="8" borderId="1" xfId="0" applyNumberFormat="1" applyFont="1" applyFill="1" applyBorder="1" applyAlignment="1">
      <alignment horizontal="right" vertical="center"/>
    </xf>
    <xf numFmtId="9" fontId="6" fillId="8" borderId="1" xfId="1" applyFont="1" applyFill="1" applyBorder="1" applyAlignment="1">
      <alignment horizontal="right" vertical="center" wrapText="1"/>
    </xf>
    <xf numFmtId="9" fontId="6" fillId="8" borderId="1" xfId="1" applyFont="1" applyFill="1" applyBorder="1" applyAlignment="1">
      <alignment horizontal="center" vertical="center"/>
    </xf>
    <xf numFmtId="9" fontId="6" fillId="8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0" fillId="4" borderId="1" xfId="0" applyNumberFormat="1" applyFill="1" applyBorder="1" applyAlignment="1">
      <alignment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10" fontId="2" fillId="6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4" fontId="22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37" fillId="0" borderId="0" xfId="0" applyFont="1" applyAlignment="1">
      <alignment horizontal="left" indent="7"/>
    </xf>
    <xf numFmtId="0" fontId="0" fillId="0" borderId="3" xfId="0" applyBorder="1" applyAlignment="1">
      <alignment horizontal="left" vertical="center"/>
    </xf>
    <xf numFmtId="8" fontId="0" fillId="0" borderId="3" xfId="0" applyNumberFormat="1" applyBorder="1" applyAlignment="1">
      <alignment horizontal="left" vertical="center"/>
    </xf>
    <xf numFmtId="4" fontId="25" fillId="4" borderId="1" xfId="0" applyNumberFormat="1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25" fillId="9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9" borderId="0" xfId="0" applyFont="1" applyFill="1"/>
    <xf numFmtId="0" fontId="0" fillId="0" borderId="7" xfId="0" applyBorder="1" applyAlignment="1">
      <alignment horizontal="left" vertical="center" wrapText="1"/>
    </xf>
    <xf numFmtId="4" fontId="0" fillId="9" borderId="1" xfId="0" applyNumberFormat="1" applyFill="1" applyBorder="1" applyAlignment="1">
      <alignment horizontal="right" vertical="center" wrapText="1"/>
    </xf>
    <xf numFmtId="4" fontId="0" fillId="9" borderId="1" xfId="0" applyNumberForma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2" applyFont="1" applyBorder="1" applyAlignment="1">
      <alignment horizontal="left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9" borderId="6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7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44" fillId="6" borderId="4" xfId="0" applyFont="1" applyFill="1" applyBorder="1" applyAlignment="1">
      <alignment horizontal="center" vertical="center" wrapText="1"/>
    </xf>
    <xf numFmtId="0" fontId="44" fillId="6" borderId="5" xfId="0" applyFont="1" applyFill="1" applyBorder="1" applyAlignment="1">
      <alignment horizontal="center" vertical="center" wrapText="1"/>
    </xf>
    <xf numFmtId="0" fontId="44" fillId="6" borderId="2" xfId="0" applyFont="1" applyFill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4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1" fillId="6" borderId="7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9" fillId="7" borderId="0" xfId="0" applyFont="1" applyFill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wrapText="1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4" fillId="0" borderId="1" xfId="2" applyFont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36" fillId="4" borderId="4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</cellXfs>
  <cellStyles count="4">
    <cellStyle name="Βασικό_ΑΞΟΝΑΣ 4  ΕΠΙΛΕΞΙΜΟΤΗΤΑΣ ΠΡΑΞΕΩΝ_11_2009" xfId="2" xr:uid="{00000000-0005-0000-0000-000000000000}"/>
    <cellStyle name="Κανονικό" xfId="0" builtinId="0"/>
    <cellStyle name="Κανονικό 2" xfId="3" xr:uid="{00000000-0005-0000-0000-000002000000}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1344091</xdr:colOff>
      <xdr:row>0</xdr:row>
      <xdr:rowOff>42334</xdr:rowOff>
    </xdr:from>
    <xdr:to>
      <xdr:col>6</xdr:col>
      <xdr:colOff>713324</xdr:colOff>
      <xdr:row>3</xdr:row>
      <xdr:rowOff>175684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C9EA4355-C8D7-48F7-81D4-DF499AB29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8" y="42334"/>
          <a:ext cx="5401733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2999311</xdr:colOff>
      <xdr:row>0</xdr:row>
      <xdr:rowOff>39158</xdr:rowOff>
    </xdr:from>
    <xdr:to>
      <xdr:col>8</xdr:col>
      <xdr:colOff>675211</xdr:colOff>
      <xdr:row>3</xdr:row>
      <xdr:rowOff>172508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A443E985-8BA2-4DFA-F86B-95979EA8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728" y="39158"/>
          <a:ext cx="5401733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211666</xdr:colOff>
      <xdr:row>0</xdr:row>
      <xdr:rowOff>42334</xdr:rowOff>
    </xdr:from>
    <xdr:to>
      <xdr:col>4</xdr:col>
      <xdr:colOff>776816</xdr:colOff>
      <xdr:row>3</xdr:row>
      <xdr:rowOff>175684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C000B1A9-1919-4CDF-ACEB-F29E5793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83" y="42334"/>
          <a:ext cx="5401733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359826</xdr:colOff>
      <xdr:row>0</xdr:row>
      <xdr:rowOff>42338</xdr:rowOff>
    </xdr:from>
    <xdr:to>
      <xdr:col>6</xdr:col>
      <xdr:colOff>533393</xdr:colOff>
      <xdr:row>3</xdr:row>
      <xdr:rowOff>175688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0A38BD7-879A-4E4C-8F75-356E34F3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43" y="42338"/>
          <a:ext cx="5401733" cy="704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963071</xdr:colOff>
      <xdr:row>0</xdr:row>
      <xdr:rowOff>42338</xdr:rowOff>
    </xdr:from>
    <xdr:to>
      <xdr:col>7</xdr:col>
      <xdr:colOff>374638</xdr:colOff>
      <xdr:row>3</xdr:row>
      <xdr:rowOff>175688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F297FC0A-262F-46B0-A717-F7B67FFBB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88" y="42338"/>
          <a:ext cx="5401733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1206486</xdr:colOff>
      <xdr:row>0</xdr:row>
      <xdr:rowOff>42338</xdr:rowOff>
    </xdr:from>
    <xdr:to>
      <xdr:col>8</xdr:col>
      <xdr:colOff>300552</xdr:colOff>
      <xdr:row>3</xdr:row>
      <xdr:rowOff>175688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C024144A-A385-4993-9BF3-F668A3DD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86" y="42338"/>
          <a:ext cx="5401733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topLeftCell="A46" zoomScale="90" zoomScaleNormal="90" zoomScaleSheetLayoutView="90" workbookViewId="0">
      <selection activeCell="P12" sqref="P12"/>
    </sheetView>
  </sheetViews>
  <sheetFormatPr defaultColWidth="9.140625" defaultRowHeight="15" x14ac:dyDescent="0.25"/>
  <cols>
    <col min="1" max="1" width="20.7109375" style="13" bestFit="1" customWidth="1"/>
    <col min="2" max="2" width="28.42578125" style="13" customWidth="1"/>
    <col min="3" max="3" width="11.28515625" style="13" customWidth="1"/>
    <col min="4" max="4" width="14.140625" style="13" bestFit="1" customWidth="1"/>
    <col min="5" max="5" width="17.85546875" style="13" bestFit="1" customWidth="1"/>
    <col min="6" max="6" width="18.7109375" style="13" customWidth="1"/>
    <col min="7" max="7" width="14.140625" style="13" bestFit="1" customWidth="1"/>
    <col min="8" max="8" width="17.85546875" style="13" bestFit="1" customWidth="1"/>
    <col min="9" max="9" width="18.7109375" style="13" customWidth="1"/>
    <col min="10" max="10" width="16.7109375" style="13" bestFit="1" customWidth="1"/>
    <col min="11" max="16384" width="9.140625" style="13"/>
  </cols>
  <sheetData>
    <row r="1" spans="1:10" x14ac:dyDescent="0.25">
      <c r="C1" s="63"/>
      <c r="D1" s="32"/>
      <c r="F1" s="27"/>
    </row>
    <row r="2" spans="1:10" x14ac:dyDescent="0.25">
      <c r="C2" s="63"/>
      <c r="D2" s="32"/>
      <c r="E2"/>
      <c r="F2" s="27"/>
    </row>
    <row r="3" spans="1:10" x14ac:dyDescent="0.25">
      <c r="C3" s="63"/>
      <c r="D3" s="32"/>
      <c r="F3" s="27"/>
    </row>
    <row r="4" spans="1:10" x14ac:dyDescent="0.25">
      <c r="C4" s="63"/>
      <c r="D4" s="32"/>
      <c r="F4" s="27"/>
    </row>
    <row r="5" spans="1:10" s="17" customFormat="1" ht="26.25" customHeight="1" x14ac:dyDescent="0.25">
      <c r="A5" s="147" t="s">
        <v>73</v>
      </c>
      <c r="B5" s="147"/>
      <c r="C5" s="147"/>
      <c r="D5" s="147"/>
      <c r="E5" s="147"/>
      <c r="F5" s="147"/>
      <c r="G5" s="147"/>
      <c r="H5" s="147"/>
      <c r="I5" s="147"/>
    </row>
    <row r="6" spans="1:10" s="17" customFormat="1" ht="50.25" customHeight="1" x14ac:dyDescent="0.25">
      <c r="A6" s="148" t="s">
        <v>74</v>
      </c>
      <c r="B6" s="148"/>
      <c r="C6" s="148"/>
      <c r="D6" s="148"/>
      <c r="E6" s="148"/>
      <c r="F6" s="148"/>
      <c r="G6" s="148"/>
      <c r="H6" s="148"/>
      <c r="I6" s="148"/>
    </row>
    <row r="7" spans="1:10" s="17" customFormat="1" ht="27.75" customHeight="1" x14ac:dyDescent="0.25">
      <c r="A7" s="149" t="s">
        <v>158</v>
      </c>
      <c r="B7" s="150"/>
      <c r="C7" s="150"/>
      <c r="D7" s="150"/>
      <c r="E7" s="150"/>
      <c r="F7" s="150"/>
      <c r="G7" s="150"/>
      <c r="H7" s="150"/>
      <c r="I7" s="151"/>
      <c r="J7" s="59"/>
    </row>
    <row r="8" spans="1:10" s="17" customFormat="1" ht="27" customHeight="1" x14ac:dyDescent="0.25">
      <c r="A8" s="152" t="s">
        <v>159</v>
      </c>
      <c r="B8" s="153"/>
      <c r="C8" s="153"/>
      <c r="D8" s="153"/>
      <c r="E8" s="153"/>
      <c r="F8" s="153"/>
      <c r="G8" s="153"/>
      <c r="H8" s="153"/>
      <c r="I8" s="154"/>
      <c r="J8" s="59"/>
    </row>
    <row r="9" spans="1:10" s="17" customFormat="1" ht="27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59"/>
    </row>
    <row r="10" spans="1:10" ht="36.75" customHeight="1" x14ac:dyDescent="0.25">
      <c r="A10" s="155" t="s">
        <v>234</v>
      </c>
      <c r="B10" s="155"/>
      <c r="C10" s="155"/>
      <c r="D10" s="155"/>
      <c r="E10" s="155"/>
      <c r="F10" s="155"/>
      <c r="G10" s="155"/>
      <c r="H10" s="155"/>
      <c r="I10" s="155"/>
    </row>
    <row r="11" spans="1:10" s="130" customFormat="1" ht="28.5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</row>
    <row r="12" spans="1:10" ht="68.25" customHeight="1" x14ac:dyDescent="0.25">
      <c r="A12" s="146" t="s">
        <v>238</v>
      </c>
      <c r="B12" s="146"/>
      <c r="C12" s="146"/>
      <c r="D12" s="146"/>
      <c r="E12" s="146"/>
      <c r="F12" s="146"/>
      <c r="G12" s="146"/>
      <c r="H12" s="146"/>
      <c r="I12" s="146"/>
    </row>
    <row r="13" spans="1:10" ht="27.75" customHeight="1" x14ac:dyDescent="0.25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10" ht="27.75" customHeight="1" x14ac:dyDescent="0.25">
      <c r="A14" s="175" t="s">
        <v>136</v>
      </c>
      <c r="B14" s="175"/>
      <c r="C14" s="175"/>
      <c r="D14" s="175"/>
      <c r="E14" s="175"/>
      <c r="F14" s="175"/>
      <c r="G14" s="175"/>
      <c r="H14" s="175"/>
      <c r="I14" s="175"/>
    </row>
    <row r="15" spans="1:10" ht="15" customHeight="1" x14ac:dyDescent="0.25">
      <c r="A15" s="174" t="s">
        <v>56</v>
      </c>
      <c r="B15" s="174" t="s">
        <v>57</v>
      </c>
      <c r="C15" s="185" t="s">
        <v>204</v>
      </c>
      <c r="D15" s="184" t="s">
        <v>135</v>
      </c>
      <c r="E15" s="184"/>
      <c r="F15" s="184"/>
      <c r="G15" s="184" t="s">
        <v>145</v>
      </c>
      <c r="H15" s="184"/>
      <c r="I15" s="184"/>
    </row>
    <row r="16" spans="1:10" ht="55.5" customHeight="1" x14ac:dyDescent="0.25">
      <c r="A16" s="174"/>
      <c r="B16" s="174"/>
      <c r="C16" s="186"/>
      <c r="D16" s="141" t="s">
        <v>176</v>
      </c>
      <c r="E16" s="81" t="s">
        <v>168</v>
      </c>
      <c r="F16" s="81" t="s">
        <v>134</v>
      </c>
      <c r="G16" s="141" t="s">
        <v>177</v>
      </c>
      <c r="H16" s="81" t="s">
        <v>147</v>
      </c>
      <c r="I16" s="81" t="s">
        <v>146</v>
      </c>
    </row>
    <row r="17" spans="1:10" ht="19.149999999999999" customHeight="1" x14ac:dyDescent="0.25">
      <c r="A17" s="176" t="s">
        <v>133</v>
      </c>
      <c r="B17" s="177"/>
      <c r="C17" s="177"/>
      <c r="D17" s="177"/>
      <c r="E17" s="177"/>
      <c r="F17" s="177"/>
      <c r="G17" s="177"/>
      <c r="H17" s="177"/>
      <c r="I17" s="178"/>
    </row>
    <row r="18" spans="1:10" x14ac:dyDescent="0.25">
      <c r="A18" s="173" t="s">
        <v>58</v>
      </c>
      <c r="B18" s="11" t="s">
        <v>188</v>
      </c>
      <c r="C18" s="136">
        <f>1500*1.472/1.399</f>
        <v>1578.2701929949965</v>
      </c>
      <c r="D18" s="137">
        <f>C18*12%</f>
        <v>189.39242315939958</v>
      </c>
      <c r="E18" s="137">
        <f>C18*6%</f>
        <v>94.696211579699792</v>
      </c>
      <c r="F18" s="137">
        <f>C18*6%</f>
        <v>94.696211579699792</v>
      </c>
      <c r="G18" s="137">
        <f>C18+D18</f>
        <v>1767.6626161543961</v>
      </c>
      <c r="H18" s="137">
        <f>C18+D18+E18</f>
        <v>1862.3588277340959</v>
      </c>
      <c r="I18" s="137">
        <f>C18+D18+E18+F18</f>
        <v>1957.0550393137958</v>
      </c>
    </row>
    <row r="19" spans="1:10" x14ac:dyDescent="0.25">
      <c r="A19" s="173"/>
      <c r="B19" s="11" t="s">
        <v>59</v>
      </c>
      <c r="C19" s="136">
        <f>750*1.472/1.399</f>
        <v>789.13509649749824</v>
      </c>
      <c r="D19" s="137">
        <f t="shared" ref="D19:D20" si="0">C19*12%</f>
        <v>94.696211579699792</v>
      </c>
      <c r="E19" s="137">
        <f t="shared" ref="E19" si="1">C19*6%</f>
        <v>47.348105789849896</v>
      </c>
      <c r="F19" s="137">
        <f t="shared" ref="F19:F20" si="2">C19*6%</f>
        <v>47.348105789849896</v>
      </c>
      <c r="G19" s="137">
        <f t="shared" ref="G19:G20" si="3">C19+D19</f>
        <v>883.83130807719806</v>
      </c>
      <c r="H19" s="137">
        <f t="shared" ref="H19:H20" si="4">C19+D19+E19</f>
        <v>931.17941386704797</v>
      </c>
      <c r="I19" s="137">
        <f t="shared" ref="I19:I20" si="5">C19+D19+E19+F19</f>
        <v>978.52751965689788</v>
      </c>
    </row>
    <row r="20" spans="1:10" x14ac:dyDescent="0.25">
      <c r="A20" s="173"/>
      <c r="B20" s="11" t="s">
        <v>60</v>
      </c>
      <c r="C20" s="136">
        <f>450*1.472/1.399</f>
        <v>473.48105789849893</v>
      </c>
      <c r="D20" s="137">
        <f t="shared" si="0"/>
        <v>56.817726947819871</v>
      </c>
      <c r="E20" s="137">
        <f>C20*6%</f>
        <v>28.408863473909935</v>
      </c>
      <c r="F20" s="137">
        <f t="shared" si="2"/>
        <v>28.408863473909935</v>
      </c>
      <c r="G20" s="137">
        <f t="shared" si="3"/>
        <v>530.29878484631877</v>
      </c>
      <c r="H20" s="137">
        <f t="shared" si="4"/>
        <v>558.70764832022871</v>
      </c>
      <c r="I20" s="137">
        <f t="shared" si="5"/>
        <v>587.11651179413866</v>
      </c>
    </row>
    <row r="21" spans="1:10" ht="19.149999999999999" customHeight="1" x14ac:dyDescent="0.25">
      <c r="A21" s="176" t="s">
        <v>132</v>
      </c>
      <c r="B21" s="177"/>
      <c r="C21" s="177"/>
      <c r="D21" s="177"/>
      <c r="E21" s="177"/>
      <c r="F21" s="177"/>
      <c r="G21" s="177"/>
      <c r="H21" s="177"/>
      <c r="I21" s="178"/>
    </row>
    <row r="22" spans="1:10" x14ac:dyDescent="0.25">
      <c r="A22" s="173" t="s">
        <v>58</v>
      </c>
      <c r="B22" s="11" t="s">
        <v>188</v>
      </c>
      <c r="C22" s="136">
        <f>1395*1.472/1.399</f>
        <v>1467.7912794853466</v>
      </c>
      <c r="D22" s="137">
        <f>C22*12%</f>
        <v>176.1349535382416</v>
      </c>
      <c r="E22" s="137">
        <f>C22*6%</f>
        <v>88.067476769120802</v>
      </c>
      <c r="F22" s="137">
        <f>C22*6%</f>
        <v>88.067476769120802</v>
      </c>
      <c r="G22" s="137">
        <f>C22+D22</f>
        <v>1643.9262330235883</v>
      </c>
      <c r="H22" s="137">
        <f>C22+D22+E22</f>
        <v>1731.9937097927091</v>
      </c>
      <c r="I22" s="137">
        <f>C22+D22+E22+F22</f>
        <v>1820.0611865618298</v>
      </c>
    </row>
    <row r="23" spans="1:10" x14ac:dyDescent="0.25">
      <c r="A23" s="173"/>
      <c r="B23" s="11" t="s">
        <v>59</v>
      </c>
      <c r="C23" s="136">
        <f>750*1.472/1.399</f>
        <v>789.13509649749824</v>
      </c>
      <c r="D23" s="137">
        <f t="shared" ref="D23:D24" si="6">C23*12%</f>
        <v>94.696211579699792</v>
      </c>
      <c r="E23" s="137">
        <f t="shared" ref="E23:E24" si="7">C23*6%</f>
        <v>47.348105789849896</v>
      </c>
      <c r="F23" s="137">
        <f t="shared" ref="F23:F24" si="8">C23*6%</f>
        <v>47.348105789849896</v>
      </c>
      <c r="G23" s="137">
        <f t="shared" ref="G23:G24" si="9">C23+D23</f>
        <v>883.83130807719806</v>
      </c>
      <c r="H23" s="137">
        <f t="shared" ref="H23:H24" si="10">C23+D23+E23</f>
        <v>931.17941386704797</v>
      </c>
      <c r="I23" s="137">
        <f t="shared" ref="I23:I24" si="11">C23+D23+E23+F23</f>
        <v>978.52751965689788</v>
      </c>
      <c r="J23" s="27"/>
    </row>
    <row r="24" spans="1:10" x14ac:dyDescent="0.25">
      <c r="A24" s="173"/>
      <c r="B24" s="11" t="s">
        <v>60</v>
      </c>
      <c r="C24" s="136">
        <f>450*1.472/1.399</f>
        <v>473.48105789849893</v>
      </c>
      <c r="D24" s="137">
        <f t="shared" si="6"/>
        <v>56.817726947819871</v>
      </c>
      <c r="E24" s="137">
        <f t="shared" si="7"/>
        <v>28.408863473909935</v>
      </c>
      <c r="F24" s="137">
        <f t="shared" si="8"/>
        <v>28.408863473909935</v>
      </c>
      <c r="G24" s="137">
        <f t="shared" si="9"/>
        <v>530.29878484631877</v>
      </c>
      <c r="H24" s="137">
        <f t="shared" si="10"/>
        <v>558.70764832022871</v>
      </c>
      <c r="I24" s="137">
        <f t="shared" si="11"/>
        <v>587.11651179413866</v>
      </c>
    </row>
    <row r="25" spans="1:10" ht="27.75" customHeight="1" x14ac:dyDescent="0.25">
      <c r="A25" s="70"/>
      <c r="B25" s="71"/>
      <c r="C25" s="72"/>
      <c r="D25" s="73"/>
      <c r="E25" s="73"/>
      <c r="F25" s="73"/>
      <c r="G25" s="74"/>
      <c r="H25" s="74"/>
      <c r="I25" s="74"/>
    </row>
    <row r="26" spans="1:10" ht="42" customHeight="1" x14ac:dyDescent="0.25">
      <c r="A26" s="183" t="s">
        <v>206</v>
      </c>
      <c r="B26" s="175"/>
      <c r="C26" s="175"/>
      <c r="D26" s="175"/>
      <c r="E26" s="175"/>
      <c r="F26" s="175"/>
      <c r="G26" s="51"/>
      <c r="H26" s="51"/>
      <c r="I26" s="51"/>
    </row>
    <row r="27" spans="1:10" ht="90" x14ac:dyDescent="0.25">
      <c r="A27" s="81" t="s">
        <v>56</v>
      </c>
      <c r="B27" s="81" t="s">
        <v>57</v>
      </c>
      <c r="C27" s="141" t="s">
        <v>204</v>
      </c>
      <c r="D27" s="141" t="s">
        <v>215</v>
      </c>
      <c r="E27" s="81" t="s">
        <v>143</v>
      </c>
      <c r="F27" s="81" t="s">
        <v>137</v>
      </c>
      <c r="G27" s="51"/>
      <c r="H27" s="51"/>
      <c r="I27" s="51"/>
    </row>
    <row r="28" spans="1:10" ht="24.75" customHeight="1" x14ac:dyDescent="0.25">
      <c r="A28" s="182" t="s">
        <v>200</v>
      </c>
      <c r="B28" s="182"/>
      <c r="C28" s="182"/>
      <c r="D28" s="182"/>
      <c r="E28" s="182"/>
      <c r="F28" s="182"/>
      <c r="I28" s="124"/>
      <c r="J28" s="124"/>
    </row>
    <row r="29" spans="1:10" x14ac:dyDescent="0.25">
      <c r="A29" s="173" t="s">
        <v>58</v>
      </c>
      <c r="B29" s="11" t="s">
        <v>188</v>
      </c>
      <c r="C29" s="136">
        <f>1500*1.472/1.399</f>
        <v>1578.2701929949965</v>
      </c>
      <c r="D29" s="33"/>
      <c r="E29" s="111"/>
      <c r="F29" s="33">
        <f>D29*E29</f>
        <v>0</v>
      </c>
      <c r="G29" s="27"/>
      <c r="H29" s="50"/>
      <c r="I29" s="124"/>
      <c r="J29" s="124"/>
    </row>
    <row r="30" spans="1:10" x14ac:dyDescent="0.25">
      <c r="A30" s="173"/>
      <c r="B30" s="11" t="s">
        <v>59</v>
      </c>
      <c r="C30" s="136">
        <f>750*1.472/1.399</f>
        <v>789.13509649749824</v>
      </c>
      <c r="D30" s="33"/>
      <c r="E30" s="111"/>
      <c r="F30" s="33">
        <f t="shared" ref="F30:F37" si="12">D30*E30</f>
        <v>0</v>
      </c>
      <c r="G30" s="27"/>
      <c r="H30" s="50"/>
      <c r="I30" s="124"/>
      <c r="J30" s="124"/>
    </row>
    <row r="31" spans="1:10" x14ac:dyDescent="0.25">
      <c r="A31" s="173"/>
      <c r="B31" s="11" t="s">
        <v>60</v>
      </c>
      <c r="C31" s="136">
        <f>450*1.472/1.399</f>
        <v>473.48105789849893</v>
      </c>
      <c r="D31" s="33"/>
      <c r="E31" s="111"/>
      <c r="F31" s="33">
        <f t="shared" si="12"/>
        <v>0</v>
      </c>
      <c r="G31" s="27"/>
      <c r="H31" s="50"/>
      <c r="I31" s="124"/>
      <c r="J31" s="124"/>
    </row>
    <row r="32" spans="1:10" x14ac:dyDescent="0.25">
      <c r="A32" s="180" t="s">
        <v>62</v>
      </c>
      <c r="B32" s="11" t="s">
        <v>188</v>
      </c>
      <c r="C32" s="136">
        <f>1725*1.472/1.399</f>
        <v>1815.0107219442457</v>
      </c>
      <c r="D32" s="33"/>
      <c r="E32" s="111"/>
      <c r="F32" s="33">
        <f t="shared" si="12"/>
        <v>0</v>
      </c>
      <c r="G32" s="27"/>
      <c r="H32" s="50"/>
      <c r="I32" s="124"/>
      <c r="J32" s="124"/>
    </row>
    <row r="33" spans="1:10" x14ac:dyDescent="0.25">
      <c r="A33" s="180"/>
      <c r="B33" s="11" t="s">
        <v>59</v>
      </c>
      <c r="C33" s="136">
        <f>863*1.472/1.399</f>
        <v>908.03145103645465</v>
      </c>
      <c r="D33" s="33"/>
      <c r="E33" s="111"/>
      <c r="F33" s="33">
        <f t="shared" si="12"/>
        <v>0</v>
      </c>
      <c r="G33" s="27"/>
      <c r="H33" s="50"/>
      <c r="I33" s="124"/>
      <c r="J33" s="124"/>
    </row>
    <row r="34" spans="1:10" x14ac:dyDescent="0.25">
      <c r="A34" s="180"/>
      <c r="B34" s="11" t="s">
        <v>60</v>
      </c>
      <c r="C34" s="136">
        <f>518*1.472/1.399</f>
        <v>545.02930664760538</v>
      </c>
      <c r="D34" s="33"/>
      <c r="E34" s="111"/>
      <c r="F34" s="33">
        <f t="shared" si="12"/>
        <v>0</v>
      </c>
      <c r="G34" s="27"/>
      <c r="H34" s="50"/>
      <c r="I34" s="124"/>
      <c r="J34" s="124"/>
    </row>
    <row r="35" spans="1:10" x14ac:dyDescent="0.25">
      <c r="A35" s="180" t="s">
        <v>61</v>
      </c>
      <c r="B35" s="11" t="s">
        <v>188</v>
      </c>
      <c r="C35" s="136">
        <f>1900*1.472/1.399</f>
        <v>1999.1422444603286</v>
      </c>
      <c r="D35" s="33"/>
      <c r="E35" s="111"/>
      <c r="F35" s="33">
        <f t="shared" si="12"/>
        <v>0</v>
      </c>
      <c r="G35" s="27"/>
      <c r="H35" s="50"/>
      <c r="I35" s="124"/>
      <c r="J35" s="124"/>
    </row>
    <row r="36" spans="1:10" x14ac:dyDescent="0.25">
      <c r="A36" s="180"/>
      <c r="B36" s="11" t="s">
        <v>59</v>
      </c>
      <c r="C36" s="136">
        <f>950*1.472/1.399</f>
        <v>999.57112223016429</v>
      </c>
      <c r="D36" s="33"/>
      <c r="E36" s="111"/>
      <c r="F36" s="33">
        <f t="shared" si="12"/>
        <v>0</v>
      </c>
      <c r="G36" s="27"/>
      <c r="H36" s="50"/>
      <c r="I36" s="124"/>
      <c r="J36" s="124"/>
    </row>
    <row r="37" spans="1:10" x14ac:dyDescent="0.25">
      <c r="A37" s="180"/>
      <c r="B37" s="11" t="s">
        <v>60</v>
      </c>
      <c r="C37" s="136">
        <f>570*1.472/1.399</f>
        <v>599.7426733380986</v>
      </c>
      <c r="D37" s="33"/>
      <c r="E37" s="111"/>
      <c r="F37" s="33">
        <f t="shared" si="12"/>
        <v>0</v>
      </c>
      <c r="G37" s="27"/>
      <c r="H37" s="50"/>
      <c r="I37" s="124"/>
      <c r="J37" s="124"/>
    </row>
    <row r="38" spans="1:10" ht="24.75" customHeight="1" x14ac:dyDescent="0.25">
      <c r="A38" s="182" t="s">
        <v>201</v>
      </c>
      <c r="B38" s="182"/>
      <c r="C38" s="182"/>
      <c r="D38" s="182"/>
      <c r="E38" s="182"/>
      <c r="F38" s="182"/>
      <c r="I38" s="124"/>
      <c r="J38" s="124"/>
    </row>
    <row r="39" spans="1:10" x14ac:dyDescent="0.25">
      <c r="A39" s="173" t="s">
        <v>58</v>
      </c>
      <c r="B39" s="11" t="s">
        <v>188</v>
      </c>
      <c r="C39" s="136">
        <f>1395*1.472/1.399</f>
        <v>1467.7912794853466</v>
      </c>
      <c r="D39" s="33"/>
      <c r="E39" s="111"/>
      <c r="F39" s="33">
        <f>D39*E39</f>
        <v>0</v>
      </c>
      <c r="G39" s="27"/>
      <c r="H39" s="50"/>
      <c r="I39" s="27"/>
    </row>
    <row r="40" spans="1:10" x14ac:dyDescent="0.25">
      <c r="A40" s="173"/>
      <c r="B40" s="11" t="s">
        <v>59</v>
      </c>
      <c r="C40" s="136">
        <f>750*1.472/1.399</f>
        <v>789.13509649749824</v>
      </c>
      <c r="D40" s="33"/>
      <c r="E40" s="111"/>
      <c r="F40" s="33">
        <f t="shared" ref="F40:F44" si="13">D40*E40</f>
        <v>0</v>
      </c>
      <c r="G40" s="27"/>
      <c r="H40" s="50"/>
      <c r="I40" s="27"/>
    </row>
    <row r="41" spans="1:10" x14ac:dyDescent="0.25">
      <c r="A41" s="173"/>
      <c r="B41" s="11" t="s">
        <v>60</v>
      </c>
      <c r="C41" s="136">
        <f>450*1.472/1.399</f>
        <v>473.48105789849893</v>
      </c>
      <c r="D41" s="33"/>
      <c r="E41" s="111"/>
      <c r="F41" s="33">
        <f t="shared" si="13"/>
        <v>0</v>
      </c>
      <c r="G41" s="27"/>
      <c r="H41" s="50"/>
      <c r="I41" s="27"/>
    </row>
    <row r="42" spans="1:10" x14ac:dyDescent="0.25">
      <c r="A42" s="180" t="s">
        <v>62</v>
      </c>
      <c r="B42" s="11" t="s">
        <v>188</v>
      </c>
      <c r="C42" s="136">
        <f>1604*1.472/1.399</f>
        <v>1687.6969263759827</v>
      </c>
      <c r="D42" s="33"/>
      <c r="E42" s="111"/>
      <c r="F42" s="33">
        <f t="shared" si="13"/>
        <v>0</v>
      </c>
      <c r="G42" s="27"/>
      <c r="H42" s="50"/>
      <c r="I42" s="27"/>
    </row>
    <row r="43" spans="1:10" x14ac:dyDescent="0.25">
      <c r="A43" s="180"/>
      <c r="B43" s="11" t="s">
        <v>59</v>
      </c>
      <c r="C43" s="136">
        <f>863*1.472/1.399</f>
        <v>908.03145103645465</v>
      </c>
      <c r="D43" s="33"/>
      <c r="E43" s="111"/>
      <c r="F43" s="33">
        <f t="shared" si="13"/>
        <v>0</v>
      </c>
      <c r="G43" s="27"/>
      <c r="H43" s="50"/>
      <c r="I43" s="27"/>
    </row>
    <row r="44" spans="1:10" x14ac:dyDescent="0.25">
      <c r="A44" s="180"/>
      <c r="B44" s="11" t="s">
        <v>60</v>
      </c>
      <c r="C44" s="136">
        <f>518*1.472/1.399</f>
        <v>545.02930664760538</v>
      </c>
      <c r="D44" s="33"/>
      <c r="E44" s="111"/>
      <c r="F44" s="33">
        <f t="shared" si="13"/>
        <v>0</v>
      </c>
      <c r="G44" s="27"/>
      <c r="H44" s="50"/>
      <c r="I44" s="27"/>
    </row>
    <row r="45" spans="1:10" x14ac:dyDescent="0.25">
      <c r="A45" s="180" t="s">
        <v>61</v>
      </c>
      <c r="B45" s="11" t="s">
        <v>188</v>
      </c>
      <c r="C45" s="142" t="s">
        <v>28</v>
      </c>
      <c r="D45" s="142" t="s">
        <v>28</v>
      </c>
      <c r="E45" s="142" t="s">
        <v>28</v>
      </c>
      <c r="F45" s="142" t="s">
        <v>28</v>
      </c>
      <c r="G45" s="52"/>
      <c r="H45" s="52"/>
      <c r="I45" s="52"/>
    </row>
    <row r="46" spans="1:10" x14ac:dyDescent="0.25">
      <c r="A46" s="180"/>
      <c r="B46" s="11" t="s">
        <v>59</v>
      </c>
      <c r="C46" s="142" t="s">
        <v>28</v>
      </c>
      <c r="D46" s="142" t="s">
        <v>28</v>
      </c>
      <c r="E46" s="142" t="s">
        <v>28</v>
      </c>
      <c r="F46" s="142" t="s">
        <v>28</v>
      </c>
      <c r="G46" s="52"/>
      <c r="H46" s="52"/>
      <c r="I46" s="52"/>
    </row>
    <row r="47" spans="1:10" x14ac:dyDescent="0.25">
      <c r="A47" s="180"/>
      <c r="B47" s="11" t="s">
        <v>60</v>
      </c>
      <c r="C47" s="142" t="s">
        <v>28</v>
      </c>
      <c r="D47" s="142" t="s">
        <v>28</v>
      </c>
      <c r="E47" s="142" t="s">
        <v>28</v>
      </c>
      <c r="F47" s="142" t="s">
        <v>28</v>
      </c>
      <c r="G47" s="52"/>
      <c r="H47" s="52"/>
      <c r="I47" s="52"/>
    </row>
    <row r="48" spans="1:10" ht="51" customHeight="1" x14ac:dyDescent="0.25">
      <c r="A48" s="75" t="s">
        <v>142</v>
      </c>
      <c r="B48" s="181" t="s">
        <v>235</v>
      </c>
      <c r="C48" s="180"/>
      <c r="D48" s="180"/>
      <c r="E48" s="180"/>
      <c r="F48" s="180"/>
      <c r="G48" s="52"/>
      <c r="H48" s="52"/>
      <c r="I48" s="52"/>
    </row>
    <row r="49" spans="1:9" ht="28.5" customHeight="1" x14ac:dyDescent="0.25">
      <c r="A49" s="46"/>
      <c r="B49" s="66"/>
      <c r="C49" s="66"/>
      <c r="D49" s="66"/>
      <c r="E49" s="66"/>
      <c r="F49" s="66"/>
      <c r="G49" s="52"/>
      <c r="H49" s="52"/>
      <c r="I49" s="52"/>
    </row>
    <row r="50" spans="1:9" ht="39.75" customHeight="1" x14ac:dyDescent="0.25">
      <c r="A50" s="175" t="s">
        <v>156</v>
      </c>
      <c r="B50" s="175"/>
      <c r="C50" s="175"/>
      <c r="D50" s="175"/>
      <c r="E50" s="175"/>
      <c r="F50" s="175"/>
    </row>
    <row r="51" spans="1:9" ht="82.5" customHeight="1" x14ac:dyDescent="0.25">
      <c r="A51" s="179" t="s">
        <v>69</v>
      </c>
      <c r="B51" s="179"/>
      <c r="C51" s="180" t="s">
        <v>209</v>
      </c>
      <c r="D51" s="180"/>
      <c r="E51" s="180"/>
      <c r="F51" s="180"/>
      <c r="G51" s="130"/>
    </row>
    <row r="52" spans="1:9" ht="62.25" customHeight="1" x14ac:dyDescent="0.25">
      <c r="A52" s="179"/>
      <c r="B52" s="179"/>
      <c r="C52" s="173" t="s">
        <v>138</v>
      </c>
      <c r="D52" s="173"/>
      <c r="E52" s="173"/>
      <c r="F52" s="173"/>
    </row>
    <row r="53" spans="1:9" ht="30.75" customHeight="1" x14ac:dyDescent="0.25">
      <c r="A53" s="76"/>
      <c r="B53" s="76"/>
      <c r="C53" s="67"/>
      <c r="D53" s="67"/>
      <c r="E53" s="67"/>
      <c r="F53" s="67"/>
    </row>
    <row r="54" spans="1:9" ht="34.5" customHeight="1" x14ac:dyDescent="0.25">
      <c r="A54" s="172" t="s">
        <v>178</v>
      </c>
      <c r="B54" s="172"/>
      <c r="C54" s="172"/>
      <c r="D54" s="172"/>
      <c r="E54" s="172"/>
      <c r="F54" s="172"/>
    </row>
    <row r="55" spans="1:9" ht="26.45" customHeight="1" x14ac:dyDescent="0.25">
      <c r="A55" s="174" t="s">
        <v>56</v>
      </c>
      <c r="B55" s="174"/>
      <c r="C55" s="174" t="s">
        <v>63</v>
      </c>
      <c r="D55" s="174"/>
      <c r="E55" s="174"/>
      <c r="F55" s="174"/>
    </row>
    <row r="56" spans="1:9" ht="18.75" customHeight="1" x14ac:dyDescent="0.25">
      <c r="A56" s="171" t="s">
        <v>64</v>
      </c>
      <c r="B56" s="171"/>
      <c r="C56" s="171" t="s">
        <v>65</v>
      </c>
      <c r="D56" s="171"/>
      <c r="E56" s="171"/>
      <c r="F56" s="171"/>
    </row>
    <row r="57" spans="1:9" ht="18.75" customHeight="1" x14ac:dyDescent="0.25">
      <c r="A57" s="171" t="s">
        <v>67</v>
      </c>
      <c r="B57" s="171"/>
      <c r="C57" s="173" t="s">
        <v>66</v>
      </c>
      <c r="D57" s="173"/>
      <c r="E57" s="173"/>
      <c r="F57" s="173"/>
    </row>
    <row r="58" spans="1:9" ht="18.75" customHeight="1" x14ac:dyDescent="0.25">
      <c r="A58" s="171" t="s">
        <v>88</v>
      </c>
      <c r="B58" s="171"/>
      <c r="C58" s="171" t="s">
        <v>68</v>
      </c>
      <c r="D58" s="171"/>
      <c r="E58" s="171"/>
      <c r="F58" s="171"/>
    </row>
    <row r="59" spans="1:9" ht="16.5" x14ac:dyDescent="0.3">
      <c r="A59" s="126"/>
      <c r="B59" s="126"/>
      <c r="C59" s="127"/>
      <c r="D59" s="126"/>
      <c r="E59" s="126"/>
      <c r="F59" s="126"/>
      <c r="H59" s="125"/>
    </row>
    <row r="60" spans="1:9" x14ac:dyDescent="0.25">
      <c r="A60" s="165" t="s">
        <v>148</v>
      </c>
      <c r="B60" s="166"/>
      <c r="C60" s="166"/>
      <c r="D60" s="166"/>
      <c r="E60" s="166"/>
      <c r="F60" s="167"/>
    </row>
    <row r="61" spans="1:9" ht="39" customHeight="1" x14ac:dyDescent="0.25">
      <c r="A61" s="159" t="s">
        <v>169</v>
      </c>
      <c r="B61" s="160"/>
      <c r="C61" s="160"/>
      <c r="D61" s="160"/>
      <c r="E61" s="160"/>
      <c r="F61" s="161"/>
    </row>
    <row r="62" spans="1:9" ht="36" customHeight="1" x14ac:dyDescent="0.25">
      <c r="A62" s="168" t="s">
        <v>181</v>
      </c>
      <c r="B62" s="169"/>
      <c r="C62" s="169"/>
      <c r="D62" s="169"/>
      <c r="E62" s="169"/>
      <c r="F62" s="170"/>
    </row>
    <row r="63" spans="1:9" ht="61.5" customHeight="1" x14ac:dyDescent="0.25">
      <c r="A63" s="156" t="s">
        <v>182</v>
      </c>
      <c r="B63" s="157"/>
      <c r="C63" s="157"/>
      <c r="D63" s="157"/>
      <c r="E63" s="157"/>
      <c r="F63" s="158"/>
    </row>
    <row r="64" spans="1:9" ht="51" customHeight="1" x14ac:dyDescent="0.25">
      <c r="A64" s="162" t="s">
        <v>236</v>
      </c>
      <c r="B64" s="163"/>
      <c r="C64" s="163"/>
      <c r="D64" s="163"/>
      <c r="E64" s="163"/>
      <c r="F64" s="164"/>
    </row>
  </sheetData>
  <mergeCells count="44">
    <mergeCell ref="D15:F15"/>
    <mergeCell ref="C15:C16"/>
    <mergeCell ref="B15:B16"/>
    <mergeCell ref="A15:A16"/>
    <mergeCell ref="G15:I15"/>
    <mergeCell ref="A32:A34"/>
    <mergeCell ref="A35:A37"/>
    <mergeCell ref="A38:F38"/>
    <mergeCell ref="A26:F26"/>
    <mergeCell ref="A39:A41"/>
    <mergeCell ref="A14:I14"/>
    <mergeCell ref="A17:I17"/>
    <mergeCell ref="A21:I21"/>
    <mergeCell ref="A56:B56"/>
    <mergeCell ref="A57:B57"/>
    <mergeCell ref="A51:B52"/>
    <mergeCell ref="A18:A20"/>
    <mergeCell ref="C51:F51"/>
    <mergeCell ref="A42:A44"/>
    <mergeCell ref="A45:A47"/>
    <mergeCell ref="A50:F50"/>
    <mergeCell ref="A22:A24"/>
    <mergeCell ref="B48:F48"/>
    <mergeCell ref="C52:F52"/>
    <mergeCell ref="A28:F28"/>
    <mergeCell ref="A29:A31"/>
    <mergeCell ref="A58:B58"/>
    <mergeCell ref="A54:F54"/>
    <mergeCell ref="C56:F56"/>
    <mergeCell ref="C57:F57"/>
    <mergeCell ref="C58:F58"/>
    <mergeCell ref="C55:F55"/>
    <mergeCell ref="A55:B55"/>
    <mergeCell ref="A63:F63"/>
    <mergeCell ref="A61:F61"/>
    <mergeCell ref="A64:F64"/>
    <mergeCell ref="A60:F60"/>
    <mergeCell ref="A62:F62"/>
    <mergeCell ref="A12:I12"/>
    <mergeCell ref="A5:I5"/>
    <mergeCell ref="A6:I6"/>
    <mergeCell ref="A7:I7"/>
    <mergeCell ref="A8:I8"/>
    <mergeCell ref="A10:I10"/>
  </mergeCells>
  <pageMargins left="0.27559055118110237" right="0.31496062992125984" top="0.35433070866141736" bottom="0.35433070866141736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72"/>
  <sheetViews>
    <sheetView topLeftCell="A49" zoomScale="90" zoomScaleNormal="90" zoomScaleSheetLayoutView="90" workbookViewId="0">
      <selection activeCell="L59" sqref="L59"/>
    </sheetView>
  </sheetViews>
  <sheetFormatPr defaultColWidth="9.140625" defaultRowHeight="15" x14ac:dyDescent="0.25"/>
  <cols>
    <col min="1" max="1" width="9.28515625" style="13" customWidth="1"/>
    <col min="2" max="2" width="52.85546875" style="13" customWidth="1"/>
    <col min="3" max="3" width="9" style="63" customWidth="1"/>
    <col min="4" max="4" width="10.7109375" style="32" customWidth="1"/>
    <col min="5" max="5" width="10.7109375" style="13" customWidth="1"/>
    <col min="6" max="6" width="10.7109375" style="27" customWidth="1"/>
    <col min="7" max="8" width="10.7109375" style="13" customWidth="1"/>
    <col min="9" max="9" width="16" style="13" bestFit="1" customWidth="1"/>
    <col min="10" max="10" width="16" style="13" customWidth="1"/>
    <col min="11" max="11" width="33.5703125" style="13" customWidth="1"/>
    <col min="12" max="16384" width="9.140625" style="13"/>
  </cols>
  <sheetData>
    <row r="5" spans="1:11" s="17" customFormat="1" ht="26.25" customHeight="1" x14ac:dyDescent="0.25">
      <c r="A5" s="147" t="s">
        <v>73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7" customFormat="1" ht="50.25" customHeight="1" x14ac:dyDescent="0.25">
      <c r="A6" s="148" t="s">
        <v>74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s="17" customFormat="1" ht="27.75" customHeight="1" x14ac:dyDescent="0.25">
      <c r="A7" s="202" t="s">
        <v>158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s="17" customFormat="1" ht="27" customHeight="1" x14ac:dyDescent="0.25">
      <c r="A8" s="202" t="s">
        <v>159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s="18" customFormat="1" ht="12.75" x14ac:dyDescent="0.25">
      <c r="A9" s="201"/>
      <c r="B9" s="201"/>
      <c r="C9" s="201"/>
      <c r="D9" s="201"/>
      <c r="E9" s="201"/>
      <c r="F9" s="201"/>
      <c r="G9" s="201"/>
      <c r="H9" s="201"/>
      <c r="I9" s="201"/>
      <c r="J9" s="60"/>
    </row>
    <row r="10" spans="1:11" s="18" customFormat="1" ht="25.5" customHeight="1" x14ac:dyDescent="0.25">
      <c r="A10" s="188" t="s">
        <v>75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s="18" customFormat="1" ht="25.5" customHeight="1" x14ac:dyDescent="0.25">
      <c r="A11" s="188" t="s">
        <v>76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s="18" customFormat="1" ht="25.5" customHeight="1" x14ac:dyDescent="0.25">
      <c r="A12" s="188" t="s">
        <v>70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spans="1:11" s="18" customFormat="1" ht="25.5" customHeight="1" x14ac:dyDescent="0.25">
      <c r="A13" s="188" t="s">
        <v>71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1" s="18" customFormat="1" ht="25.5" customHeight="1" x14ac:dyDescent="0.25">
      <c r="A14" s="188" t="s">
        <v>72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</row>
    <row r="15" spans="1:11" s="18" customFormat="1" ht="20.25" customHeight="1" x14ac:dyDescent="0.25">
      <c r="A15" s="20"/>
      <c r="B15" s="20"/>
      <c r="C15" s="21"/>
      <c r="D15" s="21"/>
      <c r="E15" s="20"/>
      <c r="F15" s="24"/>
      <c r="G15" s="20"/>
      <c r="H15" s="20"/>
      <c r="I15" s="21"/>
      <c r="J15" s="21"/>
    </row>
    <row r="16" spans="1:11" ht="30" customHeight="1" x14ac:dyDescent="0.25">
      <c r="A16" s="189" t="s">
        <v>149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</row>
    <row r="17" spans="1:12" ht="24" customHeight="1" x14ac:dyDescent="0.25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2" ht="45.75" customHeight="1" x14ac:dyDescent="0.25">
      <c r="A18" s="81" t="s">
        <v>54</v>
      </c>
      <c r="B18" s="81" t="s">
        <v>152</v>
      </c>
      <c r="C18" s="82" t="s">
        <v>77</v>
      </c>
      <c r="D18" s="81" t="s">
        <v>102</v>
      </c>
      <c r="E18" s="81" t="s">
        <v>78</v>
      </c>
      <c r="F18" s="83" t="s">
        <v>103</v>
      </c>
      <c r="G18" s="81" t="s">
        <v>79</v>
      </c>
      <c r="H18" s="81" t="s">
        <v>108</v>
      </c>
      <c r="I18" s="81" t="s">
        <v>125</v>
      </c>
      <c r="J18" s="81" t="s">
        <v>155</v>
      </c>
      <c r="K18" s="81" t="s">
        <v>112</v>
      </c>
    </row>
    <row r="19" spans="1:12" ht="55.5" customHeight="1" x14ac:dyDescent="0.25">
      <c r="A19" s="14" t="s">
        <v>14</v>
      </c>
      <c r="B19" s="23" t="s">
        <v>80</v>
      </c>
      <c r="C19" s="61"/>
      <c r="D19" s="22"/>
      <c r="E19" s="23"/>
      <c r="F19" s="26">
        <f>SUM(F20:F32)</f>
        <v>0</v>
      </c>
      <c r="G19" s="26">
        <f t="shared" ref="G19:H19" si="0">SUM(G20:G32)</f>
        <v>0</v>
      </c>
      <c r="H19" s="26">
        <f t="shared" si="0"/>
        <v>0</v>
      </c>
      <c r="I19" s="26">
        <f>SUM(I20:I32)</f>
        <v>0</v>
      </c>
      <c r="J19" s="26"/>
      <c r="K19" s="26"/>
    </row>
    <row r="20" spans="1:12" ht="21" customHeight="1" x14ac:dyDescent="0.25">
      <c r="A20" s="31">
        <v>1</v>
      </c>
      <c r="B20" s="11" t="s">
        <v>190</v>
      </c>
      <c r="C20" s="29" t="s">
        <v>104</v>
      </c>
      <c r="D20" s="29"/>
      <c r="E20" s="38"/>
      <c r="F20" s="12">
        <f t="shared" ref="F20" si="1">D20*E20</f>
        <v>0</v>
      </c>
      <c r="G20" s="12">
        <f t="shared" ref="G20" si="2">F20*0.24</f>
        <v>0</v>
      </c>
      <c r="H20" s="33">
        <f>F20+G20</f>
        <v>0</v>
      </c>
      <c r="I20" s="30"/>
      <c r="J20" s="30"/>
      <c r="K20" s="198" t="s">
        <v>205</v>
      </c>
    </row>
    <row r="21" spans="1:12" ht="18.600000000000001" customHeight="1" x14ac:dyDescent="0.25">
      <c r="A21" s="10">
        <v>2</v>
      </c>
      <c r="B21" s="11" t="s">
        <v>216</v>
      </c>
      <c r="C21" s="29" t="s">
        <v>104</v>
      </c>
      <c r="D21" s="139"/>
      <c r="E21" s="39"/>
      <c r="F21" s="12">
        <f t="shared" ref="F21:F22" si="3">D21*E21</f>
        <v>0</v>
      </c>
      <c r="G21" s="12">
        <f t="shared" ref="G21:G22" si="4">F21*0.24</f>
        <v>0</v>
      </c>
      <c r="H21" s="33">
        <f t="shared" ref="H21:H49" si="5">F21+G21</f>
        <v>0</v>
      </c>
      <c r="I21" s="30"/>
      <c r="J21" s="30"/>
      <c r="K21" s="199"/>
    </row>
    <row r="22" spans="1:12" ht="18.600000000000001" customHeight="1" x14ac:dyDescent="0.25">
      <c r="A22" s="10">
        <v>3</v>
      </c>
      <c r="B22" s="11" t="s">
        <v>144</v>
      </c>
      <c r="C22" s="29" t="s">
        <v>104</v>
      </c>
      <c r="D22" s="139"/>
      <c r="E22" s="40"/>
      <c r="F22" s="12">
        <f t="shared" si="3"/>
        <v>0</v>
      </c>
      <c r="G22" s="12">
        <f t="shared" si="4"/>
        <v>0</v>
      </c>
      <c r="H22" s="33">
        <f t="shared" si="5"/>
        <v>0</v>
      </c>
      <c r="I22" s="30"/>
      <c r="J22" s="30"/>
      <c r="K22" s="199"/>
    </row>
    <row r="23" spans="1:12" ht="18.600000000000001" customHeight="1" x14ac:dyDescent="0.25">
      <c r="A23" s="31">
        <v>4</v>
      </c>
      <c r="B23" s="140" t="s">
        <v>189</v>
      </c>
      <c r="C23" s="29" t="s">
        <v>104</v>
      </c>
      <c r="D23" s="139"/>
      <c r="E23" s="40"/>
      <c r="F23" s="12">
        <f t="shared" ref="F23:F32" si="6">D23*E23</f>
        <v>0</v>
      </c>
      <c r="G23" s="12">
        <f t="shared" ref="G23:G32" si="7">F23*0.24</f>
        <v>0</v>
      </c>
      <c r="H23" s="33">
        <f t="shared" ref="H23:H32" si="8">F23+G23</f>
        <v>0</v>
      </c>
      <c r="I23" s="30"/>
      <c r="J23" s="30"/>
      <c r="K23" s="199"/>
    </row>
    <row r="24" spans="1:12" ht="18.600000000000001" customHeight="1" x14ac:dyDescent="0.25">
      <c r="A24" s="10">
        <v>5</v>
      </c>
      <c r="B24" s="131" t="s">
        <v>217</v>
      </c>
      <c r="C24" s="29" t="s">
        <v>104</v>
      </c>
      <c r="D24" s="139"/>
      <c r="E24" s="40"/>
      <c r="F24" s="12">
        <f t="shared" si="6"/>
        <v>0</v>
      </c>
      <c r="G24" s="12">
        <f t="shared" si="7"/>
        <v>0</v>
      </c>
      <c r="H24" s="33">
        <f t="shared" si="8"/>
        <v>0</v>
      </c>
      <c r="I24" s="30"/>
      <c r="J24" s="30"/>
      <c r="K24" s="199"/>
    </row>
    <row r="25" spans="1:12" ht="18.600000000000001" customHeight="1" x14ac:dyDescent="0.25">
      <c r="A25" s="10">
        <v>6</v>
      </c>
      <c r="B25" s="131" t="s">
        <v>218</v>
      </c>
      <c r="C25" s="29" t="s">
        <v>104</v>
      </c>
      <c r="D25" s="139"/>
      <c r="E25" s="40"/>
      <c r="F25" s="12">
        <f t="shared" si="6"/>
        <v>0</v>
      </c>
      <c r="G25" s="12">
        <f t="shared" si="7"/>
        <v>0</v>
      </c>
      <c r="H25" s="33">
        <f t="shared" si="8"/>
        <v>0</v>
      </c>
      <c r="I25" s="30"/>
      <c r="J25" s="30"/>
      <c r="K25" s="200"/>
    </row>
    <row r="26" spans="1:12" ht="18.600000000000001" customHeight="1" x14ac:dyDescent="0.25">
      <c r="A26" s="31">
        <v>7</v>
      </c>
      <c r="B26" s="131" t="s">
        <v>192</v>
      </c>
      <c r="C26" s="29"/>
      <c r="D26" s="139"/>
      <c r="E26" s="40"/>
      <c r="F26" s="12">
        <f t="shared" si="6"/>
        <v>0</v>
      </c>
      <c r="G26" s="12">
        <f t="shared" si="7"/>
        <v>0</v>
      </c>
      <c r="H26" s="33">
        <f t="shared" si="8"/>
        <v>0</v>
      </c>
      <c r="I26" s="30"/>
      <c r="J26" s="30"/>
      <c r="K26" s="135" t="s">
        <v>113</v>
      </c>
    </row>
    <row r="27" spans="1:12" ht="18.600000000000001" customHeight="1" x14ac:dyDescent="0.25">
      <c r="A27" s="10">
        <v>8</v>
      </c>
      <c r="B27" s="131" t="s">
        <v>193</v>
      </c>
      <c r="C27" s="29"/>
      <c r="D27" s="139"/>
      <c r="E27" s="40"/>
      <c r="F27" s="12">
        <f t="shared" si="6"/>
        <v>0</v>
      </c>
      <c r="G27" s="12">
        <f t="shared" si="7"/>
        <v>0</v>
      </c>
      <c r="H27" s="33">
        <f t="shared" si="8"/>
        <v>0</v>
      </c>
      <c r="I27" s="30"/>
      <c r="J27" s="30"/>
      <c r="K27" s="135" t="s">
        <v>113</v>
      </c>
    </row>
    <row r="28" spans="1:12" ht="18.600000000000001" customHeight="1" x14ac:dyDescent="0.25">
      <c r="A28" s="10">
        <v>9</v>
      </c>
      <c r="B28" s="131" t="s">
        <v>194</v>
      </c>
      <c r="C28" s="29"/>
      <c r="D28" s="139"/>
      <c r="E28" s="40"/>
      <c r="F28" s="12">
        <f t="shared" si="6"/>
        <v>0</v>
      </c>
      <c r="G28" s="12">
        <f t="shared" si="7"/>
        <v>0</v>
      </c>
      <c r="H28" s="33">
        <f t="shared" si="8"/>
        <v>0</v>
      </c>
      <c r="I28" s="30"/>
      <c r="J28" s="30"/>
      <c r="K28" s="135" t="s">
        <v>113</v>
      </c>
    </row>
    <row r="29" spans="1:12" ht="18.600000000000001" customHeight="1" x14ac:dyDescent="0.25">
      <c r="A29" s="31">
        <v>10</v>
      </c>
      <c r="B29" s="131" t="s">
        <v>195</v>
      </c>
      <c r="C29" s="29"/>
      <c r="D29" s="139"/>
      <c r="E29" s="40"/>
      <c r="F29" s="12">
        <f t="shared" si="6"/>
        <v>0</v>
      </c>
      <c r="G29" s="12">
        <f t="shared" si="7"/>
        <v>0</v>
      </c>
      <c r="H29" s="33">
        <f t="shared" si="8"/>
        <v>0</v>
      </c>
      <c r="I29" s="30"/>
      <c r="J29" s="30"/>
      <c r="K29" s="135" t="s">
        <v>113</v>
      </c>
    </row>
    <row r="30" spans="1:12" ht="18.600000000000001" customHeight="1" x14ac:dyDescent="0.25">
      <c r="A30" s="10">
        <v>11</v>
      </c>
      <c r="B30" s="131" t="s">
        <v>195</v>
      </c>
      <c r="C30" s="29"/>
      <c r="D30" s="139"/>
      <c r="E30" s="40"/>
      <c r="F30" s="12">
        <f t="shared" si="6"/>
        <v>0</v>
      </c>
      <c r="G30" s="12">
        <f t="shared" si="7"/>
        <v>0</v>
      </c>
      <c r="H30" s="33">
        <f t="shared" si="8"/>
        <v>0</v>
      </c>
      <c r="I30" s="30"/>
      <c r="J30" s="30"/>
      <c r="K30" s="135" t="s">
        <v>113</v>
      </c>
    </row>
    <row r="31" spans="1:12" ht="39.75" customHeight="1" x14ac:dyDescent="0.25">
      <c r="A31" s="10">
        <v>12</v>
      </c>
      <c r="B31" s="11" t="s">
        <v>105</v>
      </c>
      <c r="C31" s="139" t="s">
        <v>107</v>
      </c>
      <c r="D31" s="139"/>
      <c r="E31" s="35"/>
      <c r="F31" s="12">
        <f t="shared" si="6"/>
        <v>0</v>
      </c>
      <c r="G31" s="12">
        <f t="shared" si="7"/>
        <v>0</v>
      </c>
      <c r="H31" s="33">
        <f t="shared" si="8"/>
        <v>0</v>
      </c>
      <c r="I31" s="30"/>
      <c r="J31" s="30"/>
      <c r="K31" s="41" t="s">
        <v>163</v>
      </c>
    </row>
    <row r="32" spans="1:12" ht="135" x14ac:dyDescent="0.25">
      <c r="A32" s="31">
        <v>13</v>
      </c>
      <c r="B32" s="11" t="s">
        <v>219</v>
      </c>
      <c r="C32" s="29" t="s">
        <v>104</v>
      </c>
      <c r="D32" s="139"/>
      <c r="E32" s="35"/>
      <c r="F32" s="12">
        <f t="shared" si="6"/>
        <v>0</v>
      </c>
      <c r="G32" s="12">
        <f t="shared" si="7"/>
        <v>0</v>
      </c>
      <c r="H32" s="33">
        <f t="shared" si="8"/>
        <v>0</v>
      </c>
      <c r="I32" s="30"/>
      <c r="J32" s="30"/>
      <c r="K32" s="11" t="s">
        <v>213</v>
      </c>
      <c r="L32" s="239"/>
    </row>
    <row r="33" spans="1:11" ht="25.5" customHeight="1" x14ac:dyDescent="0.25">
      <c r="A33" s="14" t="s">
        <v>15</v>
      </c>
      <c r="B33" s="23" t="s">
        <v>4</v>
      </c>
      <c r="C33" s="61"/>
      <c r="D33" s="22"/>
      <c r="E33" s="23"/>
      <c r="F33" s="26">
        <f>SUM(F34:F39)</f>
        <v>0</v>
      </c>
      <c r="G33" s="26">
        <f>SUM(G34:G39)</f>
        <v>0</v>
      </c>
      <c r="H33" s="26">
        <f>SUM(H34:H39)</f>
        <v>0</v>
      </c>
      <c r="I33" s="26">
        <f>SUM(I34:I39)</f>
        <v>0</v>
      </c>
      <c r="J33" s="26"/>
      <c r="K33" s="26"/>
    </row>
    <row r="34" spans="1:11" ht="22.5" customHeight="1" x14ac:dyDescent="0.25">
      <c r="A34" s="10"/>
      <c r="B34" s="11" t="s">
        <v>89</v>
      </c>
      <c r="C34" s="10" t="s">
        <v>109</v>
      </c>
      <c r="D34" s="10"/>
      <c r="E34" s="10"/>
      <c r="F34" s="12">
        <f t="shared" ref="F34:F39" si="9">D34*E34</f>
        <v>0</v>
      </c>
      <c r="G34" s="12">
        <f t="shared" ref="G34:G58" si="10">F34*0.24</f>
        <v>0</v>
      </c>
      <c r="H34" s="33">
        <f t="shared" si="5"/>
        <v>0</v>
      </c>
      <c r="I34" s="12"/>
      <c r="J34" s="12"/>
      <c r="K34" s="30" t="s">
        <v>164</v>
      </c>
    </row>
    <row r="35" spans="1:11" ht="22.5" customHeight="1" x14ac:dyDescent="0.25">
      <c r="A35" s="10"/>
      <c r="B35" s="11" t="s">
        <v>90</v>
      </c>
      <c r="C35" s="29" t="s">
        <v>104</v>
      </c>
      <c r="D35" s="10"/>
      <c r="E35" s="10"/>
      <c r="F35" s="12">
        <f t="shared" si="9"/>
        <v>0</v>
      </c>
      <c r="G35" s="12">
        <f t="shared" si="10"/>
        <v>0</v>
      </c>
      <c r="H35" s="33">
        <f t="shared" si="5"/>
        <v>0</v>
      </c>
      <c r="I35" s="12"/>
      <c r="J35" s="12"/>
      <c r="K35" s="30" t="s">
        <v>164</v>
      </c>
    </row>
    <row r="36" spans="1:11" ht="22.5" customHeight="1" x14ac:dyDescent="0.25">
      <c r="A36" s="10"/>
      <c r="B36" s="11" t="s">
        <v>88</v>
      </c>
      <c r="C36" s="29" t="s">
        <v>104</v>
      </c>
      <c r="D36" s="10"/>
      <c r="E36" s="10"/>
      <c r="F36" s="12">
        <f t="shared" si="9"/>
        <v>0</v>
      </c>
      <c r="G36" s="12">
        <f t="shared" si="10"/>
        <v>0</v>
      </c>
      <c r="H36" s="33">
        <f t="shared" si="5"/>
        <v>0</v>
      </c>
      <c r="I36" s="12"/>
      <c r="J36" s="12"/>
      <c r="K36" s="30" t="s">
        <v>164</v>
      </c>
    </row>
    <row r="37" spans="1:11" ht="22.5" customHeight="1" x14ac:dyDescent="0.25">
      <c r="A37" s="10"/>
      <c r="B37" s="11" t="s">
        <v>111</v>
      </c>
      <c r="C37" s="10" t="s">
        <v>110</v>
      </c>
      <c r="D37" s="10"/>
      <c r="E37" s="35"/>
      <c r="F37" s="12">
        <f t="shared" si="9"/>
        <v>0</v>
      </c>
      <c r="G37" s="12">
        <f t="shared" si="10"/>
        <v>0</v>
      </c>
      <c r="H37" s="33">
        <f t="shared" si="5"/>
        <v>0</v>
      </c>
      <c r="I37" s="12"/>
      <c r="J37" s="12"/>
      <c r="K37" s="30" t="s">
        <v>164</v>
      </c>
    </row>
    <row r="38" spans="1:11" ht="22.5" customHeight="1" x14ac:dyDescent="0.25">
      <c r="A38" s="10"/>
      <c r="B38" s="11" t="s">
        <v>91</v>
      </c>
      <c r="C38" s="10"/>
      <c r="D38" s="10"/>
      <c r="E38" s="10"/>
      <c r="F38" s="12">
        <f t="shared" ref="F38" si="11">D38*E38</f>
        <v>0</v>
      </c>
      <c r="G38" s="12">
        <f t="shared" ref="G38" si="12">F38*0.24</f>
        <v>0</v>
      </c>
      <c r="H38" s="33">
        <f t="shared" ref="H38" si="13">F38+G38</f>
        <v>0</v>
      </c>
      <c r="I38" s="12"/>
      <c r="J38" s="12"/>
      <c r="K38" s="30" t="s">
        <v>113</v>
      </c>
    </row>
    <row r="39" spans="1:11" ht="22.5" customHeight="1" x14ac:dyDescent="0.25">
      <c r="A39" s="10"/>
      <c r="B39" s="11" t="s">
        <v>91</v>
      </c>
      <c r="C39" s="10"/>
      <c r="D39" s="10"/>
      <c r="E39" s="10"/>
      <c r="F39" s="12">
        <f t="shared" si="9"/>
        <v>0</v>
      </c>
      <c r="G39" s="12">
        <f t="shared" si="10"/>
        <v>0</v>
      </c>
      <c r="H39" s="33">
        <f t="shared" si="5"/>
        <v>0</v>
      </c>
      <c r="I39" s="12"/>
      <c r="J39" s="12"/>
      <c r="K39" s="30" t="s">
        <v>113</v>
      </c>
    </row>
    <row r="40" spans="1:11" ht="25.5" customHeight="1" x14ac:dyDescent="0.25">
      <c r="A40" s="14" t="s">
        <v>16</v>
      </c>
      <c r="B40" s="23" t="s">
        <v>5</v>
      </c>
      <c r="C40" s="61"/>
      <c r="D40" s="22"/>
      <c r="E40" s="23"/>
      <c r="F40" s="26">
        <f>SUM(F41:F45)</f>
        <v>0</v>
      </c>
      <c r="G40" s="26">
        <f t="shared" ref="G40:I40" si="14">SUM(G41:G45)</f>
        <v>0</v>
      </c>
      <c r="H40" s="26">
        <f t="shared" si="14"/>
        <v>0</v>
      </c>
      <c r="I40" s="26">
        <f t="shared" si="14"/>
        <v>0</v>
      </c>
      <c r="J40" s="26"/>
      <c r="K40" s="26"/>
    </row>
    <row r="41" spans="1:11" ht="43.15" customHeight="1" x14ac:dyDescent="0.25">
      <c r="A41" s="3"/>
      <c r="B41" s="4" t="s">
        <v>92</v>
      </c>
      <c r="C41" s="139" t="s">
        <v>107</v>
      </c>
      <c r="D41" s="10"/>
      <c r="E41" s="35"/>
      <c r="F41" s="12">
        <f t="shared" ref="F41:F45" si="15">D41*E41</f>
        <v>0</v>
      </c>
      <c r="G41" s="12">
        <f t="shared" si="10"/>
        <v>0</v>
      </c>
      <c r="H41" s="33">
        <f t="shared" si="5"/>
        <v>0</v>
      </c>
      <c r="I41" s="12"/>
      <c r="J41" s="12"/>
      <c r="K41" s="192" t="s">
        <v>165</v>
      </c>
    </row>
    <row r="42" spans="1:11" ht="30" x14ac:dyDescent="0.25">
      <c r="A42" s="3"/>
      <c r="B42" s="4" t="s">
        <v>93</v>
      </c>
      <c r="C42" s="139" t="s">
        <v>107</v>
      </c>
      <c r="D42" s="10"/>
      <c r="E42" s="35"/>
      <c r="F42" s="12">
        <f t="shared" si="15"/>
        <v>0</v>
      </c>
      <c r="G42" s="12">
        <f t="shared" si="10"/>
        <v>0</v>
      </c>
      <c r="H42" s="33">
        <f t="shared" si="5"/>
        <v>0</v>
      </c>
      <c r="I42" s="12"/>
      <c r="J42" s="12"/>
      <c r="K42" s="193"/>
    </row>
    <row r="43" spans="1:11" ht="30" x14ac:dyDescent="0.25">
      <c r="A43" s="3"/>
      <c r="B43" s="11" t="s">
        <v>91</v>
      </c>
      <c r="C43" s="139" t="s">
        <v>107</v>
      </c>
      <c r="D43" s="10"/>
      <c r="E43" s="35"/>
      <c r="F43" s="12">
        <f t="shared" si="15"/>
        <v>0</v>
      </c>
      <c r="G43" s="12">
        <f t="shared" si="10"/>
        <v>0</v>
      </c>
      <c r="H43" s="33">
        <f t="shared" si="5"/>
        <v>0</v>
      </c>
      <c r="I43" s="12"/>
      <c r="J43" s="12"/>
      <c r="K43" s="193"/>
    </row>
    <row r="44" spans="1:11" ht="30" x14ac:dyDescent="0.25">
      <c r="A44" s="3"/>
      <c r="B44" s="11" t="s">
        <v>91</v>
      </c>
      <c r="C44" s="139" t="s">
        <v>107</v>
      </c>
      <c r="D44" s="10"/>
      <c r="E44" s="35"/>
      <c r="F44" s="12">
        <f t="shared" si="15"/>
        <v>0</v>
      </c>
      <c r="G44" s="12">
        <f t="shared" si="10"/>
        <v>0</v>
      </c>
      <c r="H44" s="33">
        <f t="shared" si="5"/>
        <v>0</v>
      </c>
      <c r="I44" s="12"/>
      <c r="J44" s="12"/>
      <c r="K44" s="193"/>
    </row>
    <row r="45" spans="1:11" ht="30" x14ac:dyDescent="0.25">
      <c r="A45" s="3"/>
      <c r="B45" s="11" t="s">
        <v>91</v>
      </c>
      <c r="C45" s="139" t="s">
        <v>107</v>
      </c>
      <c r="D45" s="10"/>
      <c r="E45" s="35"/>
      <c r="F45" s="12">
        <f t="shared" si="15"/>
        <v>0</v>
      </c>
      <c r="G45" s="12">
        <f t="shared" si="10"/>
        <v>0</v>
      </c>
      <c r="H45" s="33">
        <f t="shared" si="5"/>
        <v>0</v>
      </c>
      <c r="I45" s="12"/>
      <c r="J45" s="12"/>
      <c r="K45" s="194"/>
    </row>
    <row r="46" spans="1:11" ht="28.5" customHeight="1" x14ac:dyDescent="0.25">
      <c r="A46" s="14" t="s">
        <v>17</v>
      </c>
      <c r="B46" s="23" t="s">
        <v>6</v>
      </c>
      <c r="C46" s="61"/>
      <c r="D46" s="22"/>
      <c r="E46" s="23"/>
      <c r="F46" s="26">
        <f>SUM(F47:F49)</f>
        <v>0</v>
      </c>
      <c r="G46" s="26">
        <f t="shared" ref="G46:I46" si="16">SUM(G47:G49)</f>
        <v>0</v>
      </c>
      <c r="H46" s="26">
        <f t="shared" si="16"/>
        <v>0</v>
      </c>
      <c r="I46" s="26">
        <f t="shared" si="16"/>
        <v>0</v>
      </c>
      <c r="J46" s="26"/>
      <c r="K46" s="26"/>
    </row>
    <row r="47" spans="1:11" ht="22.5" customHeight="1" x14ac:dyDescent="0.25">
      <c r="A47" s="3"/>
      <c r="B47" s="4"/>
      <c r="C47" s="62"/>
      <c r="D47" s="10"/>
      <c r="E47" s="11"/>
      <c r="F47" s="12">
        <f t="shared" ref="F47:F48" si="17">D47*E47</f>
        <v>0</v>
      </c>
      <c r="G47" s="12">
        <f t="shared" si="10"/>
        <v>0</v>
      </c>
      <c r="H47" s="33">
        <f t="shared" si="5"/>
        <v>0</v>
      </c>
      <c r="I47" s="12"/>
      <c r="J47" s="12"/>
      <c r="K47" s="192" t="s">
        <v>165</v>
      </c>
    </row>
    <row r="48" spans="1:11" ht="22.5" customHeight="1" x14ac:dyDescent="0.25">
      <c r="A48" s="3"/>
      <c r="B48" s="4"/>
      <c r="C48" s="62"/>
      <c r="D48" s="10"/>
      <c r="E48" s="11"/>
      <c r="F48" s="12">
        <f t="shared" si="17"/>
        <v>0</v>
      </c>
      <c r="G48" s="12">
        <f t="shared" si="10"/>
        <v>0</v>
      </c>
      <c r="H48" s="33">
        <f t="shared" si="5"/>
        <v>0</v>
      </c>
      <c r="I48" s="12"/>
      <c r="J48" s="12"/>
      <c r="K48" s="193"/>
    </row>
    <row r="49" spans="1:12" ht="22.5" customHeight="1" x14ac:dyDescent="0.25">
      <c r="A49" s="3"/>
      <c r="B49" s="4"/>
      <c r="C49" s="62"/>
      <c r="D49" s="10"/>
      <c r="E49" s="11"/>
      <c r="F49" s="12">
        <f t="shared" ref="F49" si="18">D49*E49</f>
        <v>0</v>
      </c>
      <c r="G49" s="12">
        <f t="shared" si="10"/>
        <v>0</v>
      </c>
      <c r="H49" s="33">
        <f t="shared" si="5"/>
        <v>0</v>
      </c>
      <c r="I49" s="12"/>
      <c r="J49" s="12"/>
      <c r="K49" s="194"/>
    </row>
    <row r="50" spans="1:12" ht="90" x14ac:dyDescent="0.25">
      <c r="A50" s="14" t="s">
        <v>18</v>
      </c>
      <c r="B50" s="132" t="s">
        <v>220</v>
      </c>
      <c r="C50" s="61"/>
      <c r="D50" s="22"/>
      <c r="E50" s="26"/>
      <c r="F50" s="26">
        <f>D50*E50</f>
        <v>0</v>
      </c>
      <c r="G50" s="26">
        <f>F50*0.24</f>
        <v>0</v>
      </c>
      <c r="H50" s="26">
        <f>F50+G50</f>
        <v>0</v>
      </c>
      <c r="I50" s="26"/>
      <c r="J50" s="26"/>
      <c r="K50" s="128" t="s">
        <v>186</v>
      </c>
    </row>
    <row r="51" spans="1:12" ht="64.5" customHeight="1" x14ac:dyDescent="0.25">
      <c r="A51" s="14" t="s">
        <v>19</v>
      </c>
      <c r="B51" s="23" t="s">
        <v>9</v>
      </c>
      <c r="C51" s="61"/>
      <c r="D51" s="22"/>
      <c r="E51" s="26"/>
      <c r="F51" s="26">
        <f>D51*E51</f>
        <v>0</v>
      </c>
      <c r="G51" s="26">
        <f>F51*0.24</f>
        <v>0</v>
      </c>
      <c r="H51" s="26">
        <f t="shared" ref="H51:H52" si="19">F51+G51</f>
        <v>0</v>
      </c>
      <c r="I51" s="26"/>
      <c r="J51" s="26"/>
      <c r="K51" s="108" t="s">
        <v>212</v>
      </c>
    </row>
    <row r="52" spans="1:12" ht="23.25" customHeight="1" x14ac:dyDescent="0.25">
      <c r="A52" s="14" t="s">
        <v>20</v>
      </c>
      <c r="B52" s="23" t="s">
        <v>7</v>
      </c>
      <c r="C52" s="61"/>
      <c r="D52" s="22"/>
      <c r="E52" s="26"/>
      <c r="F52" s="26">
        <f>SUM(F53:F58)</f>
        <v>0</v>
      </c>
      <c r="G52" s="26">
        <f t="shared" ref="G52" si="20">SUM(G53:G58)</f>
        <v>0</v>
      </c>
      <c r="H52" s="26">
        <f t="shared" si="19"/>
        <v>0</v>
      </c>
      <c r="I52" s="26">
        <f t="shared" ref="I52" si="21">SUM(I53:I58)</f>
        <v>0</v>
      </c>
      <c r="J52" s="26"/>
      <c r="K52" s="123"/>
    </row>
    <row r="53" spans="1:12" ht="22.5" customHeight="1" x14ac:dyDescent="0.25">
      <c r="A53" s="10"/>
      <c r="B53" s="11" t="s">
        <v>100</v>
      </c>
      <c r="C53" s="139" t="s">
        <v>110</v>
      </c>
      <c r="D53" s="10"/>
      <c r="E53" s="12"/>
      <c r="F53" s="12">
        <f t="shared" ref="F53:F58" si="22">D53*E53</f>
        <v>0</v>
      </c>
      <c r="G53" s="12">
        <f t="shared" si="10"/>
        <v>0</v>
      </c>
      <c r="H53" s="33">
        <f t="shared" ref="H53:H58" si="23">F53+G53</f>
        <v>0</v>
      </c>
      <c r="I53" s="12"/>
      <c r="J53" s="12"/>
      <c r="K53" s="192" t="s">
        <v>210</v>
      </c>
    </row>
    <row r="54" spans="1:12" ht="30" x14ac:dyDescent="0.25">
      <c r="A54" s="10"/>
      <c r="B54" s="11" t="s">
        <v>83</v>
      </c>
      <c r="C54" s="139" t="s">
        <v>107</v>
      </c>
      <c r="D54" s="10"/>
      <c r="E54" s="12"/>
      <c r="F54" s="12">
        <f t="shared" si="22"/>
        <v>0</v>
      </c>
      <c r="G54" s="12">
        <f t="shared" si="10"/>
        <v>0</v>
      </c>
      <c r="H54" s="33">
        <f t="shared" si="23"/>
        <v>0</v>
      </c>
      <c r="I54" s="12"/>
      <c r="J54" s="12"/>
      <c r="K54" s="193"/>
    </row>
    <row r="55" spans="1:12" ht="22.5" customHeight="1" x14ac:dyDescent="0.25">
      <c r="A55" s="10"/>
      <c r="B55" s="11" t="s">
        <v>98</v>
      </c>
      <c r="C55" s="139" t="s">
        <v>110</v>
      </c>
      <c r="D55" s="10"/>
      <c r="E55" s="12"/>
      <c r="F55" s="12">
        <f t="shared" si="22"/>
        <v>0</v>
      </c>
      <c r="G55" s="12">
        <f t="shared" si="10"/>
        <v>0</v>
      </c>
      <c r="H55" s="33">
        <f t="shared" si="23"/>
        <v>0</v>
      </c>
      <c r="I55" s="12"/>
      <c r="J55" s="12"/>
      <c r="K55" s="193"/>
    </row>
    <row r="56" spans="1:12" ht="30" x14ac:dyDescent="0.25">
      <c r="A56" s="10"/>
      <c r="B56" s="11" t="s">
        <v>99</v>
      </c>
      <c r="C56" s="139" t="s">
        <v>107</v>
      </c>
      <c r="D56" s="10"/>
      <c r="E56" s="12"/>
      <c r="F56" s="12">
        <f t="shared" si="22"/>
        <v>0</v>
      </c>
      <c r="G56" s="12">
        <f t="shared" si="10"/>
        <v>0</v>
      </c>
      <c r="H56" s="33">
        <f t="shared" si="23"/>
        <v>0</v>
      </c>
      <c r="I56" s="12"/>
      <c r="J56" s="12"/>
      <c r="K56" s="193"/>
    </row>
    <row r="57" spans="1:12" ht="30" customHeight="1" x14ac:dyDescent="0.25">
      <c r="A57" s="10"/>
      <c r="B57" s="4" t="s">
        <v>101</v>
      </c>
      <c r="C57" s="139" t="s">
        <v>107</v>
      </c>
      <c r="D57" s="10"/>
      <c r="E57" s="12"/>
      <c r="F57" s="12">
        <f t="shared" si="22"/>
        <v>0</v>
      </c>
      <c r="G57" s="12">
        <f t="shared" si="10"/>
        <v>0</v>
      </c>
      <c r="H57" s="33">
        <f t="shared" si="23"/>
        <v>0</v>
      </c>
      <c r="I57" s="12"/>
      <c r="J57" s="12"/>
      <c r="K57" s="193"/>
    </row>
    <row r="58" spans="1:12" ht="30" customHeight="1" x14ac:dyDescent="0.25">
      <c r="A58" s="10"/>
      <c r="B58" s="11" t="s">
        <v>91</v>
      </c>
      <c r="C58" s="10"/>
      <c r="D58" s="10"/>
      <c r="E58" s="12"/>
      <c r="F58" s="12">
        <f t="shared" si="22"/>
        <v>0</v>
      </c>
      <c r="G58" s="12">
        <f t="shared" si="10"/>
        <v>0</v>
      </c>
      <c r="H58" s="33">
        <f t="shared" si="23"/>
        <v>0</v>
      </c>
      <c r="I58" s="12"/>
      <c r="J58" s="12"/>
      <c r="K58" s="194"/>
    </row>
    <row r="59" spans="1:12" ht="75" x14ac:dyDescent="0.25">
      <c r="A59" s="14" t="s">
        <v>12</v>
      </c>
      <c r="B59" s="23" t="s">
        <v>3</v>
      </c>
      <c r="C59" s="61"/>
      <c r="D59" s="22"/>
      <c r="E59" s="26"/>
      <c r="F59" s="26">
        <f>D59*E59</f>
        <v>0</v>
      </c>
      <c r="G59" s="26">
        <f>F59*0.24</f>
        <v>0</v>
      </c>
      <c r="H59" s="26">
        <f>G59*0.24</f>
        <v>0</v>
      </c>
      <c r="I59" s="26">
        <f>F59+G59</f>
        <v>0</v>
      </c>
      <c r="J59" s="26"/>
      <c r="K59" s="108" t="s">
        <v>191</v>
      </c>
    </row>
    <row r="60" spans="1:12" ht="90" x14ac:dyDescent="0.25">
      <c r="A60" s="14" t="s">
        <v>13</v>
      </c>
      <c r="B60" s="23" t="s">
        <v>221</v>
      </c>
      <c r="C60" s="61"/>
      <c r="D60" s="22"/>
      <c r="E60" s="26"/>
      <c r="F60" s="26">
        <f>SUM(F61:F66)</f>
        <v>0</v>
      </c>
      <c r="G60" s="26">
        <f t="shared" ref="G60:I60" si="24">SUM(G61:G66)</f>
        <v>0</v>
      </c>
      <c r="H60" s="26">
        <f t="shared" ref="H60" si="25">SUM(H61:H66)</f>
        <v>0</v>
      </c>
      <c r="I60" s="26">
        <f t="shared" si="24"/>
        <v>0</v>
      </c>
      <c r="J60" s="26"/>
      <c r="K60" s="108" t="s">
        <v>211</v>
      </c>
      <c r="L60"/>
    </row>
    <row r="61" spans="1:12" ht="31.5" customHeight="1" x14ac:dyDescent="0.25">
      <c r="A61" s="3"/>
      <c r="B61" s="13" t="s">
        <v>96</v>
      </c>
      <c r="C61" s="10" t="s">
        <v>110</v>
      </c>
      <c r="D61" s="10"/>
      <c r="E61" s="12"/>
      <c r="F61" s="12">
        <f t="shared" ref="F61:F66" si="26">D61*E61</f>
        <v>0</v>
      </c>
      <c r="G61" s="12">
        <f t="shared" ref="G61:G66" si="27">F61*0.24</f>
        <v>0</v>
      </c>
      <c r="H61" s="33">
        <f t="shared" ref="H61:H66" si="28">F61+G61</f>
        <v>0</v>
      </c>
      <c r="I61" s="12"/>
      <c r="J61" s="12"/>
      <c r="K61" s="195" t="s">
        <v>124</v>
      </c>
    </row>
    <row r="62" spans="1:12" ht="33.75" customHeight="1" x14ac:dyDescent="0.25">
      <c r="A62" s="3"/>
      <c r="B62" s="4" t="s">
        <v>94</v>
      </c>
      <c r="C62" s="10" t="s">
        <v>110</v>
      </c>
      <c r="D62" s="10"/>
      <c r="E62" s="12"/>
      <c r="F62" s="12">
        <f t="shared" si="26"/>
        <v>0</v>
      </c>
      <c r="G62" s="12">
        <f t="shared" si="27"/>
        <v>0</v>
      </c>
      <c r="H62" s="33">
        <f t="shared" si="28"/>
        <v>0</v>
      </c>
      <c r="I62" s="12"/>
      <c r="J62" s="12"/>
      <c r="K62" s="196"/>
    </row>
    <row r="63" spans="1:12" ht="33.75" customHeight="1" x14ac:dyDescent="0.25">
      <c r="A63" s="3"/>
      <c r="B63" s="4" t="s">
        <v>95</v>
      </c>
      <c r="C63" s="10" t="s">
        <v>110</v>
      </c>
      <c r="D63" s="10"/>
      <c r="E63" s="11"/>
      <c r="F63" s="12">
        <f t="shared" si="26"/>
        <v>0</v>
      </c>
      <c r="G63" s="12">
        <f t="shared" si="27"/>
        <v>0</v>
      </c>
      <c r="H63" s="33">
        <f t="shared" si="28"/>
        <v>0</v>
      </c>
      <c r="I63" s="12"/>
      <c r="J63" s="12"/>
      <c r="K63" s="196"/>
    </row>
    <row r="64" spans="1:12" ht="33.75" customHeight="1" x14ac:dyDescent="0.25">
      <c r="A64" s="3"/>
      <c r="B64" s="4" t="s">
        <v>97</v>
      </c>
      <c r="C64" s="10" t="s">
        <v>110</v>
      </c>
      <c r="D64" s="10"/>
      <c r="E64" s="11"/>
      <c r="F64" s="12">
        <f t="shared" si="26"/>
        <v>0</v>
      </c>
      <c r="G64" s="12">
        <f t="shared" si="27"/>
        <v>0</v>
      </c>
      <c r="H64" s="33">
        <f t="shared" si="28"/>
        <v>0</v>
      </c>
      <c r="I64" s="12"/>
      <c r="J64" s="12"/>
      <c r="K64" s="196"/>
    </row>
    <row r="65" spans="1:11" ht="33" customHeight="1" x14ac:dyDescent="0.25">
      <c r="A65" s="3"/>
      <c r="B65" s="11" t="s">
        <v>91</v>
      </c>
      <c r="C65" s="10"/>
      <c r="D65" s="10"/>
      <c r="E65" s="11"/>
      <c r="F65" s="12">
        <f t="shared" si="26"/>
        <v>0</v>
      </c>
      <c r="G65" s="12">
        <f t="shared" si="27"/>
        <v>0</v>
      </c>
      <c r="H65" s="33">
        <f t="shared" si="28"/>
        <v>0</v>
      </c>
      <c r="I65" s="12"/>
      <c r="J65" s="12"/>
      <c r="K65" s="196"/>
    </row>
    <row r="66" spans="1:11" ht="33" customHeight="1" x14ac:dyDescent="0.25">
      <c r="A66" s="3"/>
      <c r="B66" s="11" t="s">
        <v>91</v>
      </c>
      <c r="C66" s="10"/>
      <c r="D66" s="10"/>
      <c r="E66" s="11"/>
      <c r="F66" s="12">
        <f t="shared" si="26"/>
        <v>0</v>
      </c>
      <c r="G66" s="12">
        <f t="shared" si="27"/>
        <v>0</v>
      </c>
      <c r="H66" s="33">
        <f t="shared" si="28"/>
        <v>0</v>
      </c>
      <c r="I66" s="12"/>
      <c r="J66" s="12"/>
      <c r="K66" s="197"/>
    </row>
    <row r="67" spans="1:11" ht="35.25" customHeight="1" x14ac:dyDescent="0.25">
      <c r="A67" s="84"/>
      <c r="B67" s="85" t="s">
        <v>141</v>
      </c>
      <c r="C67" s="86"/>
      <c r="D67" s="87"/>
      <c r="E67" s="85"/>
      <c r="F67" s="88">
        <f>F60+F59+F52+F51+F50+F46+F40+F33+F19</f>
        <v>0</v>
      </c>
      <c r="G67" s="88">
        <f t="shared" ref="G67:I67" si="29">G60+G59+G52+G51+G50+G46+G40+G33+G19</f>
        <v>0</v>
      </c>
      <c r="H67" s="88">
        <f>H60+H59+H52+H51+H50+H46+H40+H33+H19</f>
        <v>0</v>
      </c>
      <c r="I67" s="88">
        <f t="shared" si="29"/>
        <v>0</v>
      </c>
      <c r="J67" s="88"/>
      <c r="K67" s="88"/>
    </row>
    <row r="68" spans="1:11" ht="22.5" customHeight="1" x14ac:dyDescent="0.25"/>
    <row r="69" spans="1:11" ht="22.5" customHeight="1" x14ac:dyDescent="0.25"/>
    <row r="70" spans="1:11" x14ac:dyDescent="0.25">
      <c r="A70" s="187"/>
      <c r="B70" s="187"/>
      <c r="E70" s="15"/>
      <c r="F70" s="28"/>
      <c r="G70" s="15"/>
      <c r="H70" s="15"/>
    </row>
    <row r="71" spans="1:11" x14ac:dyDescent="0.25">
      <c r="A71" s="187"/>
      <c r="B71" s="187"/>
      <c r="E71" s="15"/>
      <c r="F71" s="28"/>
      <c r="G71" s="15"/>
      <c r="H71" s="15"/>
    </row>
    <row r="72" spans="1:11" x14ac:dyDescent="0.25">
      <c r="A72" s="187"/>
      <c r="B72" s="187"/>
      <c r="E72" s="15"/>
      <c r="F72" s="28"/>
      <c r="G72" s="15"/>
      <c r="H72" s="15"/>
    </row>
  </sheetData>
  <mergeCells count="24">
    <mergeCell ref="C11:K11"/>
    <mergeCell ref="C12:K12"/>
    <mergeCell ref="C13:K13"/>
    <mergeCell ref="C14:K14"/>
    <mergeCell ref="A5:K5"/>
    <mergeCell ref="A6:K6"/>
    <mergeCell ref="A13:B13"/>
    <mergeCell ref="A9:I9"/>
    <mergeCell ref="A10:B10"/>
    <mergeCell ref="A11:B11"/>
    <mergeCell ref="A12:B12"/>
    <mergeCell ref="A7:K7"/>
    <mergeCell ref="A8:K8"/>
    <mergeCell ref="C10:K10"/>
    <mergeCell ref="A72:B72"/>
    <mergeCell ref="A14:B14"/>
    <mergeCell ref="A70:B70"/>
    <mergeCell ref="A71:B71"/>
    <mergeCell ref="A16:K16"/>
    <mergeCell ref="K41:K45"/>
    <mergeCell ref="K47:K49"/>
    <mergeCell ref="K53:K58"/>
    <mergeCell ref="K61:K66"/>
    <mergeCell ref="K20:K25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J63"/>
  <sheetViews>
    <sheetView topLeftCell="A43" zoomScale="90" zoomScaleNormal="90" zoomScaleSheetLayoutView="90" workbookViewId="0">
      <selection activeCell="B18" sqref="B18:E18"/>
    </sheetView>
  </sheetViews>
  <sheetFormatPr defaultColWidth="9.140625" defaultRowHeight="15" x14ac:dyDescent="0.25"/>
  <cols>
    <col min="1" max="1" width="6.5703125" style="13" bestFit="1" customWidth="1"/>
    <col min="2" max="2" width="36.85546875" style="13" customWidth="1"/>
    <col min="3" max="3" width="18" style="13" customWidth="1"/>
    <col min="4" max="4" width="17.7109375" style="13" customWidth="1"/>
    <col min="5" max="5" width="19.85546875" style="13" customWidth="1"/>
    <col min="6" max="6" width="10.140625" style="13" customWidth="1"/>
    <col min="7" max="7" width="5.42578125" style="13" customWidth="1"/>
    <col min="8" max="8" width="9.140625" style="13"/>
    <col min="9" max="9" width="12.140625" style="13" customWidth="1"/>
    <col min="10" max="10" width="9.140625" style="37"/>
    <col min="11" max="16384" width="9.140625" style="13"/>
  </cols>
  <sheetData>
    <row r="5" spans="1:10" s="17" customFormat="1" ht="26.25" customHeight="1" x14ac:dyDescent="0.25">
      <c r="A5" s="147" t="s">
        <v>73</v>
      </c>
      <c r="B5" s="147"/>
      <c r="C5" s="147"/>
      <c r="D5" s="147"/>
      <c r="E5" s="147"/>
      <c r="J5" s="37"/>
    </row>
    <row r="6" spans="1:10" s="17" customFormat="1" ht="50.25" customHeight="1" x14ac:dyDescent="0.25">
      <c r="A6" s="148" t="s">
        <v>157</v>
      </c>
      <c r="B6" s="148"/>
      <c r="C6" s="148"/>
      <c r="D6" s="148"/>
      <c r="E6" s="148"/>
      <c r="J6" s="37"/>
    </row>
    <row r="7" spans="1:10" s="17" customFormat="1" ht="24" customHeight="1" x14ac:dyDescent="0.25">
      <c r="A7" s="202" t="s">
        <v>160</v>
      </c>
      <c r="B7" s="202"/>
      <c r="C7" s="202"/>
      <c r="D7" s="202"/>
      <c r="E7" s="202"/>
      <c r="J7" s="37"/>
    </row>
    <row r="8" spans="1:10" s="17" customFormat="1" ht="18.75" customHeight="1" x14ac:dyDescent="0.25">
      <c r="A8" s="202" t="s">
        <v>159</v>
      </c>
      <c r="B8" s="202"/>
      <c r="C8" s="202"/>
      <c r="D8" s="202"/>
      <c r="E8" s="202"/>
      <c r="J8" s="37"/>
    </row>
    <row r="9" spans="1:10" s="18" customFormat="1" x14ac:dyDescent="0.25">
      <c r="A9" s="209"/>
      <c r="B9" s="209"/>
      <c r="J9" s="37"/>
    </row>
    <row r="10" spans="1:10" s="18" customFormat="1" ht="18" customHeight="1" x14ac:dyDescent="0.25">
      <c r="A10" s="207" t="s">
        <v>75</v>
      </c>
      <c r="B10" s="208"/>
      <c r="C10" s="210">
        <f>'Π1. ΠΡΟΫΠΟΛΟΓΙΣΜΟΣ ΕΡΓΟΥ'!C10:J10</f>
        <v>0</v>
      </c>
      <c r="D10" s="211"/>
      <c r="E10" s="212"/>
      <c r="J10" s="37"/>
    </row>
    <row r="11" spans="1:10" s="18" customFormat="1" ht="18" customHeight="1" x14ac:dyDescent="0.25">
      <c r="A11" s="207" t="s">
        <v>76</v>
      </c>
      <c r="B11" s="208"/>
      <c r="C11" s="210">
        <f>'Π1. ΠΡΟΫΠΟΛΟΓΙΣΜΟΣ ΕΡΓΟΥ'!C11:J11</f>
        <v>0</v>
      </c>
      <c r="D11" s="211"/>
      <c r="E11" s="212"/>
      <c r="J11" s="37"/>
    </row>
    <row r="12" spans="1:10" s="18" customFormat="1" ht="18" customHeight="1" x14ac:dyDescent="0.25">
      <c r="A12" s="207" t="s">
        <v>70</v>
      </c>
      <c r="B12" s="208"/>
      <c r="C12" s="210">
        <f>'Π1. ΠΡΟΫΠΟΛΟΓΙΣΜΟΣ ΕΡΓΟΥ'!C12:J12</f>
        <v>0</v>
      </c>
      <c r="D12" s="211"/>
      <c r="E12" s="212"/>
      <c r="J12" s="37"/>
    </row>
    <row r="13" spans="1:10" s="18" customFormat="1" ht="18" customHeight="1" x14ac:dyDescent="0.25">
      <c r="A13" s="207" t="s">
        <v>71</v>
      </c>
      <c r="B13" s="208"/>
      <c r="C13" s="210">
        <f>'Π1. ΠΡΟΫΠΟΛΟΓΙΣΜΟΣ ΕΡΓΟΥ'!C13:J13</f>
        <v>0</v>
      </c>
      <c r="D13" s="211"/>
      <c r="E13" s="212"/>
      <c r="J13" s="37"/>
    </row>
    <row r="14" spans="1:10" s="18" customFormat="1" ht="18" customHeight="1" x14ac:dyDescent="0.25">
      <c r="A14" s="207" t="s">
        <v>72</v>
      </c>
      <c r="B14" s="208"/>
      <c r="C14" s="210">
        <f>'Π1. ΠΡΟΫΠΟΛΟΓΙΣΜΟΣ ΕΡΓΟΥ'!C14:J14</f>
        <v>0</v>
      </c>
      <c r="D14" s="211"/>
      <c r="E14" s="212"/>
      <c r="J14" s="37"/>
    </row>
    <row r="15" spans="1:10" s="18" customFormat="1" ht="18" customHeight="1" x14ac:dyDescent="0.25">
      <c r="A15" s="69"/>
      <c r="B15" s="69"/>
      <c r="C15" s="68"/>
      <c r="D15" s="68"/>
      <c r="E15" s="68"/>
      <c r="J15" s="37"/>
    </row>
    <row r="16" spans="1:10" ht="36" customHeight="1" x14ac:dyDescent="0.25">
      <c r="A16" s="204" t="s">
        <v>207</v>
      </c>
      <c r="B16" s="205"/>
      <c r="C16" s="205"/>
      <c r="D16" s="205"/>
      <c r="E16" s="206"/>
    </row>
    <row r="17" spans="1:9" ht="24" customHeight="1" x14ac:dyDescent="0.25">
      <c r="A17" s="112"/>
      <c r="B17" s="112"/>
      <c r="C17" s="116"/>
      <c r="D17" s="112"/>
      <c r="E17" s="112"/>
    </row>
    <row r="18" spans="1:9" ht="39" customHeight="1" x14ac:dyDescent="0.25">
      <c r="A18" s="122" t="s">
        <v>14</v>
      </c>
      <c r="B18" s="240" t="s">
        <v>237</v>
      </c>
      <c r="C18" s="241"/>
      <c r="D18" s="241"/>
      <c r="E18" s="242"/>
    </row>
    <row r="19" spans="1:9" ht="24" customHeight="1" x14ac:dyDescent="0.25">
      <c r="A19" s="117"/>
      <c r="B19" s="112"/>
      <c r="C19" s="112"/>
      <c r="D19" s="112"/>
      <c r="E19" s="112"/>
    </row>
    <row r="20" spans="1:9" ht="33" customHeight="1" x14ac:dyDescent="0.25">
      <c r="A20" s="176" t="s">
        <v>198</v>
      </c>
      <c r="B20" s="177"/>
      <c r="C20" s="177"/>
      <c r="D20" s="177"/>
      <c r="E20" s="178"/>
    </row>
    <row r="21" spans="1:9" ht="77.45" customHeight="1" x14ac:dyDescent="0.25">
      <c r="A21" s="81" t="s">
        <v>54</v>
      </c>
      <c r="B21" s="81" t="s">
        <v>55</v>
      </c>
      <c r="C21" s="82" t="s">
        <v>140</v>
      </c>
      <c r="D21" s="82" t="s">
        <v>154</v>
      </c>
      <c r="E21" s="82" t="s">
        <v>139</v>
      </c>
      <c r="H21" s="47"/>
      <c r="I21" s="47"/>
    </row>
    <row r="22" spans="1:9" x14ac:dyDescent="0.25">
      <c r="A22" s="10" t="s">
        <v>25</v>
      </c>
      <c r="B22" s="11" t="s">
        <v>222</v>
      </c>
      <c r="C22" s="45">
        <v>2.6600000000000002E-2</v>
      </c>
      <c r="D22" s="111"/>
      <c r="E22" s="36">
        <f>C22*D22</f>
        <v>0</v>
      </c>
    </row>
    <row r="23" spans="1:9" x14ac:dyDescent="0.25">
      <c r="A23" s="10" t="s">
        <v>26</v>
      </c>
      <c r="B23" s="11" t="s">
        <v>27</v>
      </c>
      <c r="C23" s="45">
        <v>0.28000000000000003</v>
      </c>
      <c r="D23" s="111"/>
      <c r="E23" s="36">
        <f t="shared" ref="E23:E39" si="0">C23*D23</f>
        <v>0</v>
      </c>
    </row>
    <row r="24" spans="1:9" x14ac:dyDescent="0.25">
      <c r="A24" s="10" t="s">
        <v>29</v>
      </c>
      <c r="B24" s="11" t="s">
        <v>223</v>
      </c>
      <c r="C24" s="45" t="s">
        <v>28</v>
      </c>
      <c r="D24" s="111"/>
      <c r="E24" s="36" t="s">
        <v>28</v>
      </c>
    </row>
    <row r="25" spans="1:9" x14ac:dyDescent="0.25">
      <c r="A25" s="10" t="s">
        <v>30</v>
      </c>
      <c r="B25" s="11" t="s">
        <v>31</v>
      </c>
      <c r="C25" s="49">
        <v>6.6699999999999995E-2</v>
      </c>
      <c r="D25" s="111"/>
      <c r="E25" s="36">
        <f t="shared" si="0"/>
        <v>0</v>
      </c>
    </row>
    <row r="26" spans="1:9" x14ac:dyDescent="0.25">
      <c r="A26" s="10" t="s">
        <v>32</v>
      </c>
      <c r="B26" s="11" t="s">
        <v>33</v>
      </c>
      <c r="C26" s="49">
        <v>0.1</v>
      </c>
      <c r="D26" s="111"/>
      <c r="E26" s="36">
        <f t="shared" si="0"/>
        <v>0</v>
      </c>
    </row>
    <row r="27" spans="1:9" x14ac:dyDescent="0.25">
      <c r="A27" s="10" t="s">
        <v>34</v>
      </c>
      <c r="B27" s="11" t="s">
        <v>35</v>
      </c>
      <c r="C27" s="49">
        <v>9.3299999999999994E-2</v>
      </c>
      <c r="D27" s="111"/>
      <c r="E27" s="36">
        <f t="shared" si="0"/>
        <v>0</v>
      </c>
    </row>
    <row r="28" spans="1:9" x14ac:dyDescent="0.25">
      <c r="A28" s="10" t="s">
        <v>36</v>
      </c>
      <c r="B28" s="11" t="s">
        <v>37</v>
      </c>
      <c r="C28" s="49">
        <v>1.67E-2</v>
      </c>
      <c r="D28" s="111"/>
      <c r="E28" s="36">
        <f t="shared" si="0"/>
        <v>0</v>
      </c>
      <c r="H28" s="48"/>
    </row>
    <row r="29" spans="1:9" x14ac:dyDescent="0.25">
      <c r="A29" s="10" t="s">
        <v>38</v>
      </c>
      <c r="B29" s="11" t="s">
        <v>224</v>
      </c>
      <c r="C29" s="49">
        <v>2.6600000000000002E-2</v>
      </c>
      <c r="D29" s="111"/>
      <c r="E29" s="36">
        <f t="shared" si="0"/>
        <v>0</v>
      </c>
    </row>
    <row r="30" spans="1:9" x14ac:dyDescent="0.25">
      <c r="A30" s="10" t="s">
        <v>39</v>
      </c>
      <c r="B30" s="11" t="s">
        <v>40</v>
      </c>
      <c r="C30" s="49">
        <v>6.7000000000000004E-2</v>
      </c>
      <c r="D30" s="111"/>
      <c r="E30" s="36">
        <f t="shared" si="0"/>
        <v>0</v>
      </c>
    </row>
    <row r="31" spans="1:9" x14ac:dyDescent="0.25">
      <c r="A31" s="10" t="s">
        <v>41</v>
      </c>
      <c r="B31" s="11" t="s">
        <v>225</v>
      </c>
      <c r="C31" s="49">
        <v>3.3300000000000003E-2</v>
      </c>
      <c r="D31" s="111"/>
      <c r="E31" s="36">
        <f t="shared" si="0"/>
        <v>0</v>
      </c>
    </row>
    <row r="32" spans="1:9" ht="30" x14ac:dyDescent="0.25">
      <c r="A32" s="10" t="s">
        <v>42</v>
      </c>
      <c r="B32" s="11" t="s">
        <v>226</v>
      </c>
      <c r="C32" s="49">
        <v>0.06</v>
      </c>
      <c r="D32" s="111"/>
      <c r="E32" s="36">
        <f t="shared" si="0"/>
        <v>0</v>
      </c>
    </row>
    <row r="33" spans="1:7" x14ac:dyDescent="0.25">
      <c r="A33" s="10" t="s">
        <v>43</v>
      </c>
      <c r="B33" s="11" t="s">
        <v>227</v>
      </c>
      <c r="C33" s="49">
        <v>0.05</v>
      </c>
      <c r="D33" s="111"/>
      <c r="E33" s="36">
        <f t="shared" si="0"/>
        <v>0</v>
      </c>
    </row>
    <row r="34" spans="1:7" x14ac:dyDescent="0.25">
      <c r="A34" s="10" t="s">
        <v>44</v>
      </c>
      <c r="B34" s="11" t="s">
        <v>45</v>
      </c>
      <c r="C34" s="49">
        <v>0.01</v>
      </c>
      <c r="D34" s="111"/>
      <c r="E34" s="36">
        <f t="shared" si="0"/>
        <v>0</v>
      </c>
    </row>
    <row r="35" spans="1:7" x14ac:dyDescent="0.25">
      <c r="A35" s="10" t="s">
        <v>46</v>
      </c>
      <c r="B35" s="11" t="s">
        <v>47</v>
      </c>
      <c r="C35" s="49">
        <v>2.6600000000000002E-2</v>
      </c>
      <c r="D35" s="111"/>
      <c r="E35" s="36">
        <f t="shared" si="0"/>
        <v>0</v>
      </c>
    </row>
    <row r="36" spans="1:7" x14ac:dyDescent="0.25">
      <c r="A36" s="10" t="s">
        <v>48</v>
      </c>
      <c r="B36" s="11" t="s">
        <v>49</v>
      </c>
      <c r="C36" s="49">
        <v>2.6600000000000002E-2</v>
      </c>
      <c r="D36" s="111"/>
      <c r="E36" s="36">
        <f t="shared" si="0"/>
        <v>0</v>
      </c>
    </row>
    <row r="37" spans="1:7" x14ac:dyDescent="0.25">
      <c r="A37" s="10" t="s">
        <v>50</v>
      </c>
      <c r="B37" s="11" t="s">
        <v>228</v>
      </c>
      <c r="C37" s="49">
        <v>4.6699999999999998E-2</v>
      </c>
      <c r="D37" s="111"/>
      <c r="E37" s="36">
        <f t="shared" si="0"/>
        <v>0</v>
      </c>
    </row>
    <row r="38" spans="1:7" x14ac:dyDescent="0.25">
      <c r="A38" s="10" t="s">
        <v>51</v>
      </c>
      <c r="B38" s="11" t="s">
        <v>229</v>
      </c>
      <c r="C38" s="49">
        <v>5.33E-2</v>
      </c>
      <c r="D38" s="111"/>
      <c r="E38" s="36">
        <f t="shared" si="0"/>
        <v>0</v>
      </c>
    </row>
    <row r="39" spans="1:7" x14ac:dyDescent="0.25">
      <c r="A39" s="10" t="s">
        <v>52</v>
      </c>
      <c r="B39" s="11" t="s">
        <v>53</v>
      </c>
      <c r="C39" s="45">
        <v>1.66E-2</v>
      </c>
      <c r="D39" s="111"/>
      <c r="E39" s="36">
        <f t="shared" si="0"/>
        <v>0</v>
      </c>
    </row>
    <row r="40" spans="1:7" x14ac:dyDescent="0.25">
      <c r="A40" s="84"/>
      <c r="B40" s="85" t="s">
        <v>141</v>
      </c>
      <c r="C40" s="109">
        <f>SUM(C22:C39)</f>
        <v>0.99999999999999989</v>
      </c>
      <c r="D40" s="87"/>
      <c r="E40" s="110">
        <f>SUM(E22:E39)</f>
        <v>0</v>
      </c>
    </row>
    <row r="41" spans="1:7" x14ac:dyDescent="0.25">
      <c r="A41" s="77"/>
      <c r="B41" s="78"/>
      <c r="C41" s="79"/>
      <c r="D41" s="80"/>
      <c r="E41" s="79"/>
    </row>
    <row r="42" spans="1:7" ht="33.75" customHeight="1" x14ac:dyDescent="0.25">
      <c r="A42" s="176" t="s">
        <v>199</v>
      </c>
      <c r="B42" s="177"/>
      <c r="C42" s="177"/>
      <c r="D42" s="177"/>
      <c r="E42" s="178"/>
    </row>
    <row r="43" spans="1:7" ht="71.25" customHeight="1" x14ac:dyDescent="0.25">
      <c r="A43" s="81" t="s">
        <v>54</v>
      </c>
      <c r="B43" s="81" t="s">
        <v>55</v>
      </c>
      <c r="C43" s="82" t="s">
        <v>140</v>
      </c>
      <c r="D43" s="82" t="s">
        <v>154</v>
      </c>
      <c r="E43" s="82" t="s">
        <v>139</v>
      </c>
    </row>
    <row r="44" spans="1:7" x14ac:dyDescent="0.25">
      <c r="A44" s="10" t="s">
        <v>25</v>
      </c>
      <c r="B44" s="11" t="s">
        <v>222</v>
      </c>
      <c r="C44" s="45">
        <v>2.87E-2</v>
      </c>
      <c r="D44" s="111"/>
      <c r="E44" s="36">
        <f>C44*D44</f>
        <v>0</v>
      </c>
      <c r="G44" s="37"/>
    </row>
    <row r="45" spans="1:7" x14ac:dyDescent="0.25">
      <c r="A45" s="10" t="s">
        <v>26</v>
      </c>
      <c r="B45" s="11" t="s">
        <v>27</v>
      </c>
      <c r="C45" s="45"/>
      <c r="D45" s="111"/>
      <c r="E45" s="36">
        <f t="shared" ref="E45" si="1">C45*D45</f>
        <v>0</v>
      </c>
      <c r="G45" s="37"/>
    </row>
    <row r="46" spans="1:7" x14ac:dyDescent="0.25">
      <c r="A46" s="10" t="s">
        <v>29</v>
      </c>
      <c r="B46" s="11" t="s">
        <v>223</v>
      </c>
      <c r="C46" s="45">
        <v>0.22579999999999997</v>
      </c>
      <c r="D46" s="111"/>
      <c r="E46" s="36" t="s">
        <v>28</v>
      </c>
      <c r="G46" s="37"/>
    </row>
    <row r="47" spans="1:7" x14ac:dyDescent="0.25">
      <c r="A47" s="10" t="s">
        <v>30</v>
      </c>
      <c r="B47" s="11" t="s">
        <v>31</v>
      </c>
      <c r="C47" s="45">
        <v>7.17E-2</v>
      </c>
      <c r="D47" s="111"/>
      <c r="E47" s="36">
        <f t="shared" ref="E47:E61" si="2">C47*D47</f>
        <v>0</v>
      </c>
      <c r="G47" s="37"/>
    </row>
    <row r="48" spans="1:7" x14ac:dyDescent="0.25">
      <c r="A48" s="10" t="s">
        <v>32</v>
      </c>
      <c r="B48" s="11" t="s">
        <v>33</v>
      </c>
      <c r="C48" s="45">
        <v>0.1075</v>
      </c>
      <c r="D48" s="111"/>
      <c r="E48" s="36">
        <f t="shared" si="2"/>
        <v>0</v>
      </c>
      <c r="G48" s="37"/>
    </row>
    <row r="49" spans="1:7" x14ac:dyDescent="0.25">
      <c r="A49" s="10" t="s">
        <v>34</v>
      </c>
      <c r="B49" s="11" t="s">
        <v>35</v>
      </c>
      <c r="C49" s="45">
        <v>0.10039999999999999</v>
      </c>
      <c r="D49" s="111"/>
      <c r="E49" s="36">
        <f t="shared" si="2"/>
        <v>0</v>
      </c>
      <c r="G49" s="37"/>
    </row>
    <row r="50" spans="1:7" x14ac:dyDescent="0.25">
      <c r="A50" s="10" t="s">
        <v>36</v>
      </c>
      <c r="B50" s="11" t="s">
        <v>37</v>
      </c>
      <c r="C50" s="45">
        <v>1.7899999999999999E-2</v>
      </c>
      <c r="D50" s="111"/>
      <c r="E50" s="36">
        <f t="shared" si="2"/>
        <v>0</v>
      </c>
      <c r="G50" s="37"/>
    </row>
    <row r="51" spans="1:7" x14ac:dyDescent="0.25">
      <c r="A51" s="10" t="s">
        <v>38</v>
      </c>
      <c r="B51" s="11" t="s">
        <v>224</v>
      </c>
      <c r="C51" s="45">
        <v>2.87E-2</v>
      </c>
      <c r="D51" s="111"/>
      <c r="E51" s="36">
        <f t="shared" si="2"/>
        <v>0</v>
      </c>
      <c r="G51" s="37"/>
    </row>
    <row r="52" spans="1:7" x14ac:dyDescent="0.25">
      <c r="A52" s="10" t="s">
        <v>39</v>
      </c>
      <c r="B52" s="11" t="s">
        <v>40</v>
      </c>
      <c r="C52" s="45">
        <v>7.17E-2</v>
      </c>
      <c r="D52" s="111"/>
      <c r="E52" s="36">
        <f t="shared" si="2"/>
        <v>0</v>
      </c>
      <c r="G52" s="37"/>
    </row>
    <row r="53" spans="1:7" x14ac:dyDescent="0.25">
      <c r="A53" s="10" t="s">
        <v>41</v>
      </c>
      <c r="B53" s="11" t="s">
        <v>225</v>
      </c>
      <c r="C53" s="45">
        <v>3.5799999999999998E-2</v>
      </c>
      <c r="D53" s="111"/>
      <c r="E53" s="36">
        <f t="shared" si="2"/>
        <v>0</v>
      </c>
      <c r="G53" s="37"/>
    </row>
    <row r="54" spans="1:7" ht="30" x14ac:dyDescent="0.25">
      <c r="A54" s="10" t="s">
        <v>42</v>
      </c>
      <c r="B54" s="11" t="s">
        <v>226</v>
      </c>
      <c r="C54" s="45">
        <v>6.4500000000000002E-2</v>
      </c>
      <c r="D54" s="111"/>
      <c r="E54" s="36">
        <f t="shared" si="2"/>
        <v>0</v>
      </c>
      <c r="G54" s="37"/>
    </row>
    <row r="55" spans="1:7" x14ac:dyDescent="0.25">
      <c r="A55" s="10" t="s">
        <v>43</v>
      </c>
      <c r="B55" s="11" t="s">
        <v>227</v>
      </c>
      <c r="C55" s="45">
        <v>5.3800000000000001E-2</v>
      </c>
      <c r="D55" s="111"/>
      <c r="E55" s="36">
        <f t="shared" si="2"/>
        <v>0</v>
      </c>
      <c r="G55" s="37"/>
    </row>
    <row r="56" spans="1:7" x14ac:dyDescent="0.25">
      <c r="A56" s="10" t="s">
        <v>44</v>
      </c>
      <c r="B56" s="11" t="s">
        <v>45</v>
      </c>
      <c r="C56" s="45">
        <v>1.0700000000000001E-2</v>
      </c>
      <c r="D56" s="111"/>
      <c r="E56" s="36">
        <f t="shared" si="2"/>
        <v>0</v>
      </c>
      <c r="G56" s="37"/>
    </row>
    <row r="57" spans="1:7" x14ac:dyDescent="0.25">
      <c r="A57" s="10" t="s">
        <v>46</v>
      </c>
      <c r="B57" s="11" t="s">
        <v>47</v>
      </c>
      <c r="C57" s="45">
        <v>2.87E-2</v>
      </c>
      <c r="D57" s="111"/>
      <c r="E57" s="36">
        <f t="shared" si="2"/>
        <v>0</v>
      </c>
      <c r="G57" s="37"/>
    </row>
    <row r="58" spans="1:7" x14ac:dyDescent="0.25">
      <c r="A58" s="10" t="s">
        <v>48</v>
      </c>
      <c r="B58" s="11" t="s">
        <v>49</v>
      </c>
      <c r="C58" s="45">
        <v>2.87E-2</v>
      </c>
      <c r="D58" s="111"/>
      <c r="E58" s="36">
        <f t="shared" si="2"/>
        <v>0</v>
      </c>
      <c r="G58" s="37"/>
    </row>
    <row r="59" spans="1:7" x14ac:dyDescent="0.25">
      <c r="A59" s="10" t="s">
        <v>50</v>
      </c>
      <c r="B59" s="11" t="s">
        <v>228</v>
      </c>
      <c r="C59" s="45">
        <v>5.0199999999999995E-2</v>
      </c>
      <c r="D59" s="111"/>
      <c r="E59" s="36">
        <f t="shared" si="2"/>
        <v>0</v>
      </c>
      <c r="G59" s="37"/>
    </row>
    <row r="60" spans="1:7" x14ac:dyDescent="0.25">
      <c r="A60" s="10" t="s">
        <v>51</v>
      </c>
      <c r="B60" s="11" t="s">
        <v>229</v>
      </c>
      <c r="C60" s="45">
        <v>5.7300000000000004E-2</v>
      </c>
      <c r="D60" s="111"/>
      <c r="E60" s="36">
        <f t="shared" si="2"/>
        <v>0</v>
      </c>
      <c r="G60" s="37"/>
    </row>
    <row r="61" spans="1:7" x14ac:dyDescent="0.25">
      <c r="A61" s="10" t="s">
        <v>52</v>
      </c>
      <c r="B61" s="11" t="s">
        <v>53</v>
      </c>
      <c r="C61" s="45">
        <v>1.7899999999999999E-2</v>
      </c>
      <c r="D61" s="111"/>
      <c r="E61" s="36">
        <f t="shared" si="2"/>
        <v>0</v>
      </c>
      <c r="G61" s="37"/>
    </row>
    <row r="62" spans="1:7" x14ac:dyDescent="0.25">
      <c r="A62" s="84"/>
      <c r="B62" s="85" t="s">
        <v>141</v>
      </c>
      <c r="C62" s="89">
        <f>SUM(C44:C61)</f>
        <v>0.99999999999999989</v>
      </c>
      <c r="D62" s="90"/>
      <c r="E62" s="58">
        <f>SUM(E44:E61)</f>
        <v>0</v>
      </c>
    </row>
    <row r="63" spans="1:7" ht="61.9" customHeight="1" x14ac:dyDescent="0.25">
      <c r="A63" s="124" t="s">
        <v>142</v>
      </c>
      <c r="B63" s="203" t="s">
        <v>183</v>
      </c>
      <c r="C63" s="203"/>
      <c r="D63" s="203"/>
      <c r="E63" s="203"/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63:E63"/>
    <mergeCell ref="A42:E42"/>
    <mergeCell ref="A20:E20"/>
    <mergeCell ref="B18:E18"/>
    <mergeCell ref="A16:E16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topLeftCell="A34" zoomScale="90" zoomScaleNormal="90" zoomScaleSheetLayoutView="90" workbookViewId="0">
      <selection activeCell="A7" sqref="A7:H7"/>
    </sheetView>
  </sheetViews>
  <sheetFormatPr defaultRowHeight="15" x14ac:dyDescent="0.25"/>
  <cols>
    <col min="1" max="1" width="6.42578125" bestFit="1" customWidth="1"/>
    <col min="2" max="2" width="33.7109375" customWidth="1"/>
    <col min="3" max="3" width="13.140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8" s="13" customFormat="1" x14ac:dyDescent="0.25">
      <c r="C1" s="32"/>
      <c r="D1" s="32"/>
      <c r="F1" s="27"/>
    </row>
    <row r="2" spans="1:8" s="13" customFormat="1" x14ac:dyDescent="0.25">
      <c r="C2" s="32"/>
      <c r="D2" s="32"/>
      <c r="F2" s="27"/>
    </row>
    <row r="3" spans="1:8" s="13" customFormat="1" x14ac:dyDescent="0.25">
      <c r="C3" s="32"/>
      <c r="D3" s="32"/>
      <c r="F3" s="27"/>
    </row>
    <row r="4" spans="1:8" s="13" customFormat="1" x14ac:dyDescent="0.25">
      <c r="C4" s="32"/>
      <c r="D4" s="32"/>
      <c r="F4" s="27"/>
    </row>
    <row r="5" spans="1:8" s="17" customFormat="1" ht="26.25" customHeight="1" x14ac:dyDescent="0.25">
      <c r="A5" s="147" t="s">
        <v>73</v>
      </c>
      <c r="B5" s="147"/>
      <c r="C5" s="147"/>
      <c r="D5" s="147"/>
      <c r="E5" s="147"/>
      <c r="F5" s="147"/>
      <c r="G5" s="147"/>
      <c r="H5" s="147"/>
    </row>
    <row r="6" spans="1:8" s="17" customFormat="1" ht="50.25" customHeight="1" x14ac:dyDescent="0.25">
      <c r="A6" s="148" t="s">
        <v>157</v>
      </c>
      <c r="B6" s="147"/>
      <c r="C6" s="147"/>
      <c r="D6" s="147"/>
      <c r="E6" s="147"/>
      <c r="F6" s="147"/>
      <c r="G6" s="147"/>
      <c r="H6" s="147"/>
    </row>
    <row r="7" spans="1:8" s="17" customFormat="1" ht="27.75" customHeight="1" x14ac:dyDescent="0.25">
      <c r="A7" s="202" t="s">
        <v>161</v>
      </c>
      <c r="B7" s="221"/>
      <c r="C7" s="221"/>
      <c r="D7" s="221"/>
      <c r="E7" s="221"/>
      <c r="F7" s="221"/>
      <c r="G7" s="221"/>
      <c r="H7" s="221"/>
    </row>
    <row r="8" spans="1:8" s="17" customFormat="1" ht="27" customHeight="1" x14ac:dyDescent="0.25">
      <c r="A8" s="202" t="s">
        <v>159</v>
      </c>
      <c r="B8" s="221"/>
      <c r="C8" s="221"/>
      <c r="D8" s="221"/>
      <c r="E8" s="221"/>
      <c r="F8" s="221"/>
      <c r="G8" s="221"/>
      <c r="H8" s="221"/>
    </row>
    <row r="9" spans="1:8" s="18" customFormat="1" ht="12.75" x14ac:dyDescent="0.25">
      <c r="A9" s="201"/>
      <c r="B9" s="201"/>
      <c r="C9" s="201"/>
      <c r="D9" s="201"/>
      <c r="E9" s="201"/>
      <c r="F9" s="201"/>
      <c r="G9" s="201"/>
      <c r="H9" s="201"/>
    </row>
    <row r="10" spans="1:8" s="18" customFormat="1" ht="21" customHeight="1" x14ac:dyDescent="0.25">
      <c r="A10" s="188" t="s">
        <v>75</v>
      </c>
      <c r="B10" s="188"/>
      <c r="C10" s="220">
        <f>'Π1. ΠΡΟΫΠΟΛΟΓΙΣΜΟΣ ΕΡΓΟΥ'!C10:J10</f>
        <v>0</v>
      </c>
      <c r="D10" s="220"/>
      <c r="E10" s="220"/>
      <c r="F10" s="220"/>
      <c r="G10" s="220"/>
      <c r="H10" s="220"/>
    </row>
    <row r="11" spans="1:8" s="18" customFormat="1" ht="21" customHeight="1" x14ac:dyDescent="0.25">
      <c r="A11" s="188" t="s">
        <v>76</v>
      </c>
      <c r="B11" s="188"/>
      <c r="C11" s="220">
        <f>'Π1. ΠΡΟΫΠΟΛΟΓΙΣΜΟΣ ΕΡΓΟΥ'!C11:J11</f>
        <v>0</v>
      </c>
      <c r="D11" s="220"/>
      <c r="E11" s="220"/>
      <c r="F11" s="220"/>
      <c r="G11" s="220"/>
      <c r="H11" s="220"/>
    </row>
    <row r="12" spans="1:8" s="18" customFormat="1" ht="21" customHeight="1" x14ac:dyDescent="0.25">
      <c r="A12" s="188" t="s">
        <v>70</v>
      </c>
      <c r="B12" s="188"/>
      <c r="C12" s="220">
        <f>'Π1. ΠΡΟΫΠΟΛΟΓΙΣΜΟΣ ΕΡΓΟΥ'!C12:J12</f>
        <v>0</v>
      </c>
      <c r="D12" s="220"/>
      <c r="E12" s="220"/>
      <c r="F12" s="220"/>
      <c r="G12" s="220"/>
      <c r="H12" s="220"/>
    </row>
    <row r="13" spans="1:8" s="18" customFormat="1" ht="21" customHeight="1" x14ac:dyDescent="0.25">
      <c r="A13" s="188" t="s">
        <v>71</v>
      </c>
      <c r="B13" s="188"/>
      <c r="C13" s="220">
        <f>'Π1. ΠΡΟΫΠΟΛΟΓΙΣΜΟΣ ΕΡΓΟΥ'!C13:J13</f>
        <v>0</v>
      </c>
      <c r="D13" s="220"/>
      <c r="E13" s="220"/>
      <c r="F13" s="220"/>
      <c r="G13" s="220"/>
      <c r="H13" s="220"/>
    </row>
    <row r="14" spans="1:8" s="18" customFormat="1" ht="21" customHeight="1" x14ac:dyDescent="0.25">
      <c r="A14" s="188" t="s">
        <v>72</v>
      </c>
      <c r="B14" s="188"/>
      <c r="C14" s="220">
        <f>'Π1. ΠΡΟΫΠΟΛΟΓΙΣΜΟΣ ΕΡΓΟΥ'!C14:J14</f>
        <v>0</v>
      </c>
      <c r="D14" s="220"/>
      <c r="E14" s="220"/>
      <c r="F14" s="220"/>
      <c r="G14" s="220"/>
      <c r="H14" s="220"/>
    </row>
    <row r="15" spans="1:8" s="18" customFormat="1" ht="15.75" customHeight="1" x14ac:dyDescent="0.25">
      <c r="A15" s="69"/>
      <c r="B15" s="69"/>
      <c r="C15" s="68"/>
      <c r="D15" s="118"/>
      <c r="E15" s="68"/>
      <c r="F15" s="68"/>
      <c r="G15" s="118"/>
      <c r="H15" s="68"/>
    </row>
    <row r="16" spans="1:8" ht="28.15" customHeight="1" x14ac:dyDescent="0.25">
      <c r="A16" s="218" t="s">
        <v>150</v>
      </c>
      <c r="B16" s="219"/>
      <c r="C16" s="219"/>
      <c r="D16" s="219"/>
      <c r="E16" s="219"/>
      <c r="F16" s="219"/>
      <c r="G16" s="219"/>
      <c r="H16" s="219"/>
    </row>
    <row r="17" spans="1:8" ht="18" customHeight="1" x14ac:dyDescent="0.25">
      <c r="A17" s="80"/>
      <c r="B17" s="119"/>
      <c r="C17" s="120"/>
      <c r="D17" s="119"/>
      <c r="E17" s="119"/>
      <c r="F17" s="119"/>
      <c r="G17" s="120"/>
      <c r="H17" s="119"/>
    </row>
    <row r="18" spans="1:8" ht="60" x14ac:dyDescent="0.25">
      <c r="A18" s="9" t="s">
        <v>54</v>
      </c>
      <c r="B18" s="9" t="s">
        <v>162</v>
      </c>
      <c r="C18" s="9" t="s">
        <v>77</v>
      </c>
      <c r="D18" s="113" t="s">
        <v>102</v>
      </c>
      <c r="E18" s="9" t="s">
        <v>78</v>
      </c>
      <c r="F18" s="25" t="s">
        <v>103</v>
      </c>
      <c r="G18" s="9" t="s">
        <v>79</v>
      </c>
      <c r="H18" s="9" t="s">
        <v>108</v>
      </c>
    </row>
    <row r="19" spans="1:8" ht="23.45" customHeight="1" x14ac:dyDescent="0.25">
      <c r="A19" s="31">
        <v>1</v>
      </c>
      <c r="B19" s="11" t="s">
        <v>115</v>
      </c>
      <c r="C19" s="29" t="s">
        <v>122</v>
      </c>
      <c r="D19" s="29"/>
      <c r="E19" s="34"/>
      <c r="F19" s="12">
        <f t="shared" ref="F19:F29" si="0">D19*E19</f>
        <v>0</v>
      </c>
      <c r="G19" s="12">
        <f t="shared" ref="G19:G29" si="1">F19*0.24</f>
        <v>0</v>
      </c>
      <c r="H19" s="33">
        <f>F19+G19</f>
        <v>0</v>
      </c>
    </row>
    <row r="20" spans="1:8" ht="27.75" customHeight="1" x14ac:dyDescent="0.25">
      <c r="A20" s="10">
        <v>2</v>
      </c>
      <c r="B20" s="11" t="s">
        <v>214</v>
      </c>
      <c r="C20" s="29" t="s">
        <v>106</v>
      </c>
      <c r="D20" s="139"/>
      <c r="E20" s="143"/>
      <c r="F20" s="12">
        <f t="shared" si="0"/>
        <v>0</v>
      </c>
      <c r="G20" s="12">
        <f t="shared" si="1"/>
        <v>0</v>
      </c>
      <c r="H20" s="33">
        <f t="shared" ref="H20:H29" si="2">F20+G20</f>
        <v>0</v>
      </c>
    </row>
    <row r="21" spans="1:8" ht="27.75" customHeight="1" x14ac:dyDescent="0.25">
      <c r="A21" s="10">
        <v>3</v>
      </c>
      <c r="B21" s="11" t="s">
        <v>116</v>
      </c>
      <c r="C21" s="29" t="s">
        <v>106</v>
      </c>
      <c r="D21" s="139"/>
      <c r="E21" s="35"/>
      <c r="F21" s="12">
        <f t="shared" si="0"/>
        <v>0</v>
      </c>
      <c r="G21" s="12">
        <f t="shared" si="1"/>
        <v>0</v>
      </c>
      <c r="H21" s="33">
        <f t="shared" si="2"/>
        <v>0</v>
      </c>
    </row>
    <row r="22" spans="1:8" ht="32.25" customHeight="1" x14ac:dyDescent="0.25">
      <c r="A22" s="10">
        <v>4</v>
      </c>
      <c r="B22" s="11" t="s">
        <v>117</v>
      </c>
      <c r="C22" s="29" t="s">
        <v>106</v>
      </c>
      <c r="D22" s="139"/>
      <c r="E22" s="35"/>
      <c r="F22" s="12">
        <f t="shared" si="0"/>
        <v>0</v>
      </c>
      <c r="G22" s="12">
        <f t="shared" si="1"/>
        <v>0</v>
      </c>
      <c r="H22" s="33">
        <f t="shared" si="2"/>
        <v>0</v>
      </c>
    </row>
    <row r="23" spans="1:8" ht="27.75" customHeight="1" x14ac:dyDescent="0.25">
      <c r="A23" s="31">
        <v>5</v>
      </c>
      <c r="B23" s="11" t="s">
        <v>118</v>
      </c>
      <c r="C23" s="29" t="s">
        <v>106</v>
      </c>
      <c r="D23" s="139"/>
      <c r="E23" s="35"/>
      <c r="F23" s="12">
        <f t="shared" si="0"/>
        <v>0</v>
      </c>
      <c r="G23" s="12">
        <f t="shared" si="1"/>
        <v>0</v>
      </c>
      <c r="H23" s="33">
        <f t="shared" si="2"/>
        <v>0</v>
      </c>
    </row>
    <row r="24" spans="1:8" ht="27.75" customHeight="1" x14ac:dyDescent="0.25">
      <c r="A24" s="10">
        <v>6</v>
      </c>
      <c r="B24" s="11" t="s">
        <v>119</v>
      </c>
      <c r="C24" s="29" t="s">
        <v>106</v>
      </c>
      <c r="D24" s="139"/>
      <c r="E24" s="35"/>
      <c r="F24" s="12">
        <f t="shared" si="0"/>
        <v>0</v>
      </c>
      <c r="G24" s="12">
        <f t="shared" si="1"/>
        <v>0</v>
      </c>
      <c r="H24" s="33">
        <f t="shared" si="2"/>
        <v>0</v>
      </c>
    </row>
    <row r="25" spans="1:8" ht="25.5" customHeight="1" x14ac:dyDescent="0.25">
      <c r="A25" s="10">
        <v>7</v>
      </c>
      <c r="B25" s="11" t="s">
        <v>120</v>
      </c>
      <c r="C25" s="29" t="s">
        <v>123</v>
      </c>
      <c r="D25" s="139"/>
      <c r="E25" s="35"/>
      <c r="F25" s="12">
        <f t="shared" si="0"/>
        <v>0</v>
      </c>
      <c r="G25" s="12">
        <f t="shared" si="1"/>
        <v>0</v>
      </c>
      <c r="H25" s="33">
        <f t="shared" si="2"/>
        <v>0</v>
      </c>
    </row>
    <row r="26" spans="1:8" ht="37.5" customHeight="1" x14ac:dyDescent="0.25">
      <c r="A26" s="10">
        <v>8</v>
      </c>
      <c r="B26" s="11" t="s">
        <v>129</v>
      </c>
      <c r="C26" s="29" t="s">
        <v>122</v>
      </c>
      <c r="D26" s="139"/>
      <c r="E26" s="35"/>
      <c r="F26" s="12">
        <f t="shared" si="0"/>
        <v>0</v>
      </c>
      <c r="G26" s="12">
        <f t="shared" si="1"/>
        <v>0</v>
      </c>
      <c r="H26" s="33">
        <f t="shared" si="2"/>
        <v>0</v>
      </c>
    </row>
    <row r="27" spans="1:8" ht="37.5" customHeight="1" x14ac:dyDescent="0.25">
      <c r="A27" s="31">
        <v>9</v>
      </c>
      <c r="B27" s="11" t="s">
        <v>121</v>
      </c>
      <c r="C27" s="139"/>
      <c r="D27" s="139"/>
      <c r="E27" s="35"/>
      <c r="F27" s="12">
        <f t="shared" si="0"/>
        <v>0</v>
      </c>
      <c r="G27" s="12">
        <f t="shared" si="1"/>
        <v>0</v>
      </c>
      <c r="H27" s="33">
        <f t="shared" si="2"/>
        <v>0</v>
      </c>
    </row>
    <row r="28" spans="1:8" ht="37.5" customHeight="1" x14ac:dyDescent="0.25">
      <c r="A28" s="10">
        <v>10</v>
      </c>
      <c r="B28" s="11" t="s">
        <v>121</v>
      </c>
      <c r="C28" s="139"/>
      <c r="D28" s="139"/>
      <c r="E28" s="35"/>
      <c r="F28" s="12">
        <f t="shared" si="0"/>
        <v>0</v>
      </c>
      <c r="G28" s="12">
        <f t="shared" si="1"/>
        <v>0</v>
      </c>
      <c r="H28" s="33">
        <f t="shared" si="2"/>
        <v>0</v>
      </c>
    </row>
    <row r="29" spans="1:8" ht="37.5" customHeight="1" x14ac:dyDescent="0.25">
      <c r="A29" s="10">
        <v>11</v>
      </c>
      <c r="B29" s="11" t="s">
        <v>121</v>
      </c>
      <c r="C29" s="139"/>
      <c r="D29" s="139"/>
      <c r="E29" s="35"/>
      <c r="F29" s="12">
        <f t="shared" si="0"/>
        <v>0</v>
      </c>
      <c r="G29" s="12">
        <f t="shared" si="1"/>
        <v>0</v>
      </c>
      <c r="H29" s="33">
        <f t="shared" si="2"/>
        <v>0</v>
      </c>
    </row>
    <row r="30" spans="1:8" ht="30" customHeight="1" x14ac:dyDescent="0.25">
      <c r="A30" s="144"/>
      <c r="B30" s="91" t="s">
        <v>108</v>
      </c>
      <c r="C30" s="92"/>
      <c r="D30" s="145"/>
      <c r="E30" s="93"/>
      <c r="F30" s="94">
        <f>SUM(F19:F29)</f>
        <v>0</v>
      </c>
      <c r="G30" s="94">
        <f t="shared" ref="G30:H30" si="3">SUM(G19:G29)</f>
        <v>0</v>
      </c>
      <c r="H30" s="94">
        <f t="shared" si="3"/>
        <v>0</v>
      </c>
    </row>
    <row r="32" spans="1:8" ht="30" x14ac:dyDescent="0.25">
      <c r="B32" s="43" t="s">
        <v>131</v>
      </c>
      <c r="C32" s="103">
        <f>F30</f>
        <v>0</v>
      </c>
      <c r="D32" s="214"/>
      <c r="E32" s="215"/>
      <c r="F32" s="215"/>
      <c r="G32" s="215"/>
      <c r="H32" s="215"/>
    </row>
    <row r="33" spans="2:8" ht="21" customHeight="1" x14ac:dyDescent="0.25">
      <c r="B33" s="105" t="s">
        <v>114</v>
      </c>
      <c r="C33" s="42"/>
      <c r="D33" s="216"/>
      <c r="E33" s="217"/>
      <c r="F33" s="217"/>
      <c r="G33" s="217"/>
      <c r="H33" s="217"/>
    </row>
    <row r="34" spans="2:8" ht="90" customHeight="1" x14ac:dyDescent="0.25">
      <c r="B34" s="102" t="s">
        <v>130</v>
      </c>
      <c r="C34" s="104" t="e">
        <f>C32/C33</f>
        <v>#DIV/0!</v>
      </c>
      <c r="D34" s="213" t="s">
        <v>208</v>
      </c>
      <c r="E34" s="213"/>
      <c r="F34" s="213"/>
      <c r="G34" s="213"/>
      <c r="H34" s="213"/>
    </row>
    <row r="36" spans="2:8" ht="23.45" customHeight="1" x14ac:dyDescent="0.25">
      <c r="B36" s="106" t="s">
        <v>128</v>
      </c>
    </row>
    <row r="37" spans="2:8" ht="21.6" customHeight="1" x14ac:dyDescent="0.25">
      <c r="B37" s="107" t="s">
        <v>126</v>
      </c>
    </row>
    <row r="38" spans="2:8" ht="27" customHeight="1" x14ac:dyDescent="0.25">
      <c r="B38" s="107" t="s">
        <v>127</v>
      </c>
    </row>
  </sheetData>
  <mergeCells count="19">
    <mergeCell ref="A12:B12"/>
    <mergeCell ref="C12:H12"/>
    <mergeCell ref="C13:H13"/>
    <mergeCell ref="C10:H10"/>
    <mergeCell ref="C11:H11"/>
    <mergeCell ref="A10:B10"/>
    <mergeCell ref="A11:B11"/>
    <mergeCell ref="A5:H5"/>
    <mergeCell ref="A6:H6"/>
    <mergeCell ref="A7:H7"/>
    <mergeCell ref="A8:H8"/>
    <mergeCell ref="A9:H9"/>
    <mergeCell ref="D34:H34"/>
    <mergeCell ref="D32:H32"/>
    <mergeCell ref="D33:H33"/>
    <mergeCell ref="A16:H16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L32"/>
  <sheetViews>
    <sheetView topLeftCell="A13" zoomScale="90" zoomScaleNormal="90" zoomScaleSheetLayoutView="90" workbookViewId="0">
      <selection activeCell="A7" sqref="A7:I7"/>
    </sheetView>
  </sheetViews>
  <sheetFormatPr defaultColWidth="9.140625" defaultRowHeight="15" x14ac:dyDescent="0.25"/>
  <cols>
    <col min="1" max="1" width="9.28515625" style="13" customWidth="1"/>
    <col min="2" max="2" width="40.7109375" style="13" customWidth="1"/>
    <col min="3" max="3" width="5.85546875" style="13" bestFit="1" customWidth="1"/>
    <col min="4" max="7" width="10.7109375" style="13" customWidth="1"/>
    <col min="8" max="8" width="13.28515625" style="13" customWidth="1"/>
    <col min="9" max="9" width="17.5703125" style="13" customWidth="1"/>
    <col min="10" max="16384" width="9.140625" style="13"/>
  </cols>
  <sheetData>
    <row r="5" spans="1:9" s="17" customFormat="1" ht="26.25" customHeight="1" x14ac:dyDescent="0.25">
      <c r="A5" s="147" t="s">
        <v>73</v>
      </c>
      <c r="B5" s="147"/>
      <c r="C5" s="147"/>
      <c r="D5" s="147"/>
      <c r="E5" s="147"/>
      <c r="F5" s="147"/>
      <c r="G5" s="147"/>
      <c r="H5" s="147"/>
      <c r="I5" s="147"/>
    </row>
    <row r="6" spans="1:9" s="17" customFormat="1" ht="50.25" customHeight="1" x14ac:dyDescent="0.25">
      <c r="A6" s="148" t="s">
        <v>157</v>
      </c>
      <c r="B6" s="148"/>
      <c r="C6" s="148"/>
      <c r="D6" s="148"/>
      <c r="E6" s="148"/>
      <c r="F6" s="148"/>
      <c r="G6" s="148"/>
      <c r="H6" s="148"/>
      <c r="I6" s="148"/>
    </row>
    <row r="7" spans="1:9" s="17" customFormat="1" ht="27.75" customHeight="1" x14ac:dyDescent="0.25">
      <c r="A7" s="202" t="s">
        <v>158</v>
      </c>
      <c r="B7" s="202"/>
      <c r="C7" s="202"/>
      <c r="D7" s="202"/>
      <c r="E7" s="202"/>
      <c r="F7" s="202"/>
      <c r="G7" s="202"/>
      <c r="H7" s="202"/>
      <c r="I7" s="202"/>
    </row>
    <row r="8" spans="1:9" s="17" customFormat="1" ht="27" customHeight="1" x14ac:dyDescent="0.25">
      <c r="A8" s="202" t="s">
        <v>159</v>
      </c>
      <c r="B8" s="202"/>
      <c r="C8" s="202"/>
      <c r="D8" s="202"/>
      <c r="E8" s="202"/>
      <c r="F8" s="202"/>
      <c r="G8" s="202"/>
      <c r="H8" s="202"/>
      <c r="I8" s="202"/>
    </row>
    <row r="9" spans="1:9" s="18" customFormat="1" ht="12.75" x14ac:dyDescent="0.25">
      <c r="A9" s="201"/>
      <c r="B9" s="201"/>
      <c r="C9" s="201"/>
      <c r="D9" s="201"/>
      <c r="E9" s="201"/>
      <c r="F9" s="201"/>
      <c r="G9" s="201"/>
      <c r="H9" s="201"/>
    </row>
    <row r="10" spans="1:9" s="18" customFormat="1" ht="21.75" customHeight="1" x14ac:dyDescent="0.25">
      <c r="A10" s="188" t="s">
        <v>75</v>
      </c>
      <c r="B10" s="188"/>
      <c r="C10" s="222"/>
      <c r="D10" s="222"/>
      <c r="E10" s="222"/>
      <c r="F10" s="222"/>
      <c r="G10" s="222"/>
      <c r="H10" s="222"/>
      <c r="I10" s="222"/>
    </row>
    <row r="11" spans="1:9" s="18" customFormat="1" ht="21.75" customHeight="1" x14ac:dyDescent="0.25">
      <c r="A11" s="188" t="s">
        <v>76</v>
      </c>
      <c r="B11" s="188"/>
      <c r="C11" s="222"/>
      <c r="D11" s="222"/>
      <c r="E11" s="222"/>
      <c r="F11" s="222"/>
      <c r="G11" s="222"/>
      <c r="H11" s="222"/>
      <c r="I11" s="222"/>
    </row>
    <row r="12" spans="1:9" s="18" customFormat="1" ht="21.75" customHeight="1" x14ac:dyDescent="0.25">
      <c r="A12" s="188" t="s">
        <v>70</v>
      </c>
      <c r="B12" s="188"/>
      <c r="C12" s="222"/>
      <c r="D12" s="222"/>
      <c r="E12" s="222"/>
      <c r="F12" s="222"/>
      <c r="G12" s="222"/>
      <c r="H12" s="222"/>
      <c r="I12" s="222"/>
    </row>
    <row r="13" spans="1:9" s="18" customFormat="1" ht="21.75" customHeight="1" x14ac:dyDescent="0.25">
      <c r="A13" s="188" t="s">
        <v>71</v>
      </c>
      <c r="B13" s="188"/>
      <c r="C13" s="222"/>
      <c r="D13" s="222"/>
      <c r="E13" s="222"/>
      <c r="F13" s="222"/>
      <c r="G13" s="222"/>
      <c r="H13" s="222"/>
      <c r="I13" s="222"/>
    </row>
    <row r="14" spans="1:9" s="18" customFormat="1" ht="21.75" customHeight="1" x14ac:dyDescent="0.25">
      <c r="A14" s="188" t="s">
        <v>72</v>
      </c>
      <c r="B14" s="188"/>
      <c r="C14" s="222"/>
      <c r="D14" s="222"/>
      <c r="E14" s="222"/>
      <c r="F14" s="222"/>
      <c r="G14" s="222"/>
      <c r="H14" s="222"/>
      <c r="I14" s="222"/>
    </row>
    <row r="15" spans="1:9" s="18" customFormat="1" ht="20.25" customHeight="1" x14ac:dyDescent="0.25">
      <c r="A15" s="20"/>
      <c r="B15" s="20"/>
      <c r="C15" s="20"/>
      <c r="D15" s="20"/>
      <c r="E15" s="20"/>
      <c r="F15" s="20"/>
      <c r="G15" s="20"/>
      <c r="H15" s="21"/>
    </row>
    <row r="16" spans="1:9" ht="57.75" customHeight="1" x14ac:dyDescent="0.25">
      <c r="A16" s="183" t="s">
        <v>187</v>
      </c>
      <c r="B16" s="183"/>
      <c r="C16" s="183"/>
      <c r="D16" s="183"/>
      <c r="E16" s="183"/>
      <c r="F16" s="183"/>
      <c r="G16" s="183"/>
      <c r="H16" s="183"/>
      <c r="I16" s="183"/>
    </row>
    <row r="17" spans="1:12" ht="21.75" customHeight="1" x14ac:dyDescent="0.25">
      <c r="A17" s="80"/>
      <c r="B17" s="80"/>
      <c r="C17" s="80"/>
      <c r="D17" s="80"/>
      <c r="E17" s="80"/>
      <c r="F17" s="80"/>
      <c r="G17" s="80"/>
      <c r="H17" s="80"/>
      <c r="I17" s="80"/>
    </row>
    <row r="18" spans="1:12" ht="33" customHeight="1" x14ac:dyDescent="0.25">
      <c r="A18" s="81" t="s">
        <v>54</v>
      </c>
      <c r="B18" s="81" t="s">
        <v>153</v>
      </c>
      <c r="C18" s="81" t="s">
        <v>77</v>
      </c>
      <c r="D18" s="82" t="s">
        <v>102</v>
      </c>
      <c r="E18" s="81" t="s">
        <v>78</v>
      </c>
      <c r="F18" s="83" t="s">
        <v>103</v>
      </c>
      <c r="G18" s="81" t="s">
        <v>79</v>
      </c>
      <c r="H18" s="81" t="s">
        <v>108</v>
      </c>
      <c r="I18" s="81" t="s">
        <v>151</v>
      </c>
    </row>
    <row r="19" spans="1:12" ht="21" customHeight="1" x14ac:dyDescent="0.25">
      <c r="A19" s="44" t="s">
        <v>21</v>
      </c>
      <c r="B19" s="53" t="s">
        <v>8</v>
      </c>
      <c r="C19" s="53"/>
      <c r="D19" s="53"/>
      <c r="E19" s="53"/>
      <c r="F19" s="54">
        <f>SUM(F20:F25)</f>
        <v>0</v>
      </c>
      <c r="G19" s="54">
        <f t="shared" ref="G19:I19" si="0">SUM(G20:G25)</f>
        <v>0</v>
      </c>
      <c r="H19" s="54">
        <f t="shared" si="0"/>
        <v>0</v>
      </c>
      <c r="I19" s="54">
        <f t="shared" si="0"/>
        <v>0</v>
      </c>
      <c r="L19" s="19"/>
    </row>
    <row r="20" spans="1:12" ht="22.5" customHeight="1" x14ac:dyDescent="0.25">
      <c r="A20" s="10">
        <v>1</v>
      </c>
      <c r="B20" s="11" t="s">
        <v>83</v>
      </c>
      <c r="C20" s="11"/>
      <c r="D20" s="11"/>
      <c r="E20" s="11"/>
      <c r="F20" s="12">
        <f>E20*D20</f>
        <v>0</v>
      </c>
      <c r="G20" s="12">
        <f>F20*0.24</f>
        <v>0</v>
      </c>
      <c r="H20" s="16">
        <f>F20+G20</f>
        <v>0</v>
      </c>
      <c r="I20" s="30"/>
    </row>
    <row r="21" spans="1:12" ht="22.5" customHeight="1" x14ac:dyDescent="0.25">
      <c r="A21" s="10">
        <v>2</v>
      </c>
      <c r="B21" s="11" t="s">
        <v>84</v>
      </c>
      <c r="C21" s="11"/>
      <c r="D21" s="11"/>
      <c r="F21" s="12">
        <f t="shared" ref="F21:F25" si="1">E21*D21</f>
        <v>0</v>
      </c>
      <c r="G21" s="12">
        <f t="shared" ref="G21:G25" si="2">F21*0.24</f>
        <v>0</v>
      </c>
      <c r="H21" s="16">
        <f t="shared" ref="H21:H25" si="3">F21+G21</f>
        <v>0</v>
      </c>
      <c r="I21" s="30"/>
    </row>
    <row r="22" spans="1:12" ht="35.25" customHeight="1" x14ac:dyDescent="0.25">
      <c r="A22" s="138">
        <v>3</v>
      </c>
      <c r="B22" s="4" t="s">
        <v>85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16">
        <f t="shared" si="3"/>
        <v>0</v>
      </c>
      <c r="I22" s="30"/>
    </row>
    <row r="23" spans="1:12" ht="33.75" customHeight="1" x14ac:dyDescent="0.25">
      <c r="A23" s="138">
        <v>4</v>
      </c>
      <c r="B23" s="4" t="s">
        <v>86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16">
        <f t="shared" si="3"/>
        <v>0</v>
      </c>
      <c r="I23" s="30"/>
    </row>
    <row r="24" spans="1:12" ht="24.75" customHeight="1" x14ac:dyDescent="0.25">
      <c r="A24" s="138">
        <v>5</v>
      </c>
      <c r="B24" s="4" t="s">
        <v>87</v>
      </c>
      <c r="C24" s="11"/>
      <c r="D24" s="11"/>
      <c r="E24" s="11"/>
      <c r="F24" s="12">
        <f t="shared" si="1"/>
        <v>0</v>
      </c>
      <c r="G24" s="12">
        <f t="shared" si="2"/>
        <v>0</v>
      </c>
      <c r="H24" s="16">
        <f t="shared" si="3"/>
        <v>0</v>
      </c>
      <c r="I24" s="30"/>
    </row>
    <row r="25" spans="1:12" ht="22.5" customHeight="1" x14ac:dyDescent="0.25">
      <c r="A25" s="138">
        <v>6</v>
      </c>
      <c r="B25" s="4"/>
      <c r="C25" s="11"/>
      <c r="D25" s="11"/>
      <c r="E25" s="11"/>
      <c r="F25" s="12">
        <f t="shared" si="1"/>
        <v>0</v>
      </c>
      <c r="G25" s="12">
        <f t="shared" si="2"/>
        <v>0</v>
      </c>
      <c r="H25" s="16">
        <f t="shared" si="3"/>
        <v>0</v>
      </c>
      <c r="I25" s="30"/>
    </row>
    <row r="26" spans="1:12" ht="31.5" customHeight="1" x14ac:dyDescent="0.25">
      <c r="A26" s="44" t="s">
        <v>19</v>
      </c>
      <c r="B26" s="53" t="s">
        <v>9</v>
      </c>
      <c r="C26" s="53"/>
      <c r="D26" s="53"/>
      <c r="E26" s="53"/>
      <c r="F26" s="54">
        <f>D26*E26</f>
        <v>0</v>
      </c>
      <c r="G26" s="54">
        <f>F26*0.24</f>
        <v>0</v>
      </c>
      <c r="H26" s="54">
        <f>F26+G26</f>
        <v>0</v>
      </c>
      <c r="I26" s="54">
        <f>G26+H26</f>
        <v>0</v>
      </c>
      <c r="L26" s="19"/>
    </row>
    <row r="27" spans="1:12" ht="28.5" customHeight="1" x14ac:dyDescent="0.25">
      <c r="A27" s="84"/>
      <c r="B27" s="85" t="s">
        <v>81</v>
      </c>
      <c r="C27" s="85"/>
      <c r="D27" s="85"/>
      <c r="E27" s="85"/>
      <c r="F27" s="88">
        <f>F19+F26</f>
        <v>0</v>
      </c>
      <c r="G27" s="88">
        <f t="shared" ref="G27:H27" si="4">G19+G26</f>
        <v>0</v>
      </c>
      <c r="H27" s="88">
        <f t="shared" si="4"/>
        <v>0</v>
      </c>
      <c r="I27" s="88">
        <f t="shared" ref="I27" si="5">I19+I26</f>
        <v>0</v>
      </c>
    </row>
    <row r="28" spans="1:12" ht="26.45" customHeight="1" x14ac:dyDescent="0.25">
      <c r="A28" s="55" t="s">
        <v>142</v>
      </c>
      <c r="B28" s="223" t="s">
        <v>166</v>
      </c>
      <c r="C28" s="223"/>
      <c r="D28" s="223"/>
    </row>
    <row r="29" spans="1:12" ht="22.5" customHeight="1" x14ac:dyDescent="0.25"/>
    <row r="30" spans="1:12" x14ac:dyDescent="0.25">
      <c r="A30" s="187"/>
      <c r="B30" s="187"/>
      <c r="C30" s="15"/>
      <c r="D30" s="15"/>
      <c r="E30" s="15"/>
      <c r="F30" s="15"/>
      <c r="G30" s="15"/>
    </row>
    <row r="31" spans="1:12" x14ac:dyDescent="0.25">
      <c r="A31" s="187"/>
      <c r="B31" s="187"/>
      <c r="C31" s="15"/>
      <c r="D31" s="15"/>
      <c r="E31" s="15"/>
      <c r="F31" s="15"/>
      <c r="G31" s="15"/>
    </row>
    <row r="32" spans="1:12" x14ac:dyDescent="0.25">
      <c r="A32" s="187"/>
      <c r="B32" s="187"/>
      <c r="C32" s="15"/>
      <c r="D32" s="15"/>
      <c r="E32" s="15"/>
      <c r="F32" s="15"/>
      <c r="G32" s="15"/>
    </row>
  </sheetData>
  <mergeCells count="20">
    <mergeCell ref="A32:B32"/>
    <mergeCell ref="A14:B14"/>
    <mergeCell ref="A16:I16"/>
    <mergeCell ref="B28:D28"/>
    <mergeCell ref="C14:I14"/>
    <mergeCell ref="A5:I5"/>
    <mergeCell ref="A6:I6"/>
    <mergeCell ref="A7:I7"/>
    <mergeCell ref="A30:B30"/>
    <mergeCell ref="A31:B31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7"/>
  <sheetViews>
    <sheetView tabSelected="1" zoomScale="90" zoomScaleNormal="90" zoomScaleSheetLayoutView="90" workbookViewId="0">
      <selection activeCell="A7" sqref="A7:L7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3" width="9.140625" style="133"/>
    <col min="14" max="16384" width="9.140625" style="1"/>
  </cols>
  <sheetData>
    <row r="1" spans="1:12" s="13" customFormat="1" x14ac:dyDescent="0.25"/>
    <row r="2" spans="1:12" s="13" customFormat="1" x14ac:dyDescent="0.25"/>
    <row r="3" spans="1:12" s="13" customFormat="1" x14ac:dyDescent="0.25"/>
    <row r="4" spans="1:12" s="13" customFormat="1" x14ac:dyDescent="0.25"/>
    <row r="5" spans="1:12" s="17" customFormat="1" ht="26.25" customHeight="1" x14ac:dyDescent="0.25">
      <c r="A5" s="147" t="s">
        <v>73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s="17" customFormat="1" ht="33.75" customHeight="1" x14ac:dyDescent="0.25">
      <c r="A6" s="237" t="s">
        <v>74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</row>
    <row r="7" spans="1:12" s="17" customFormat="1" ht="27.75" customHeight="1" x14ac:dyDescent="0.25">
      <c r="A7" s="202" t="s">
        <v>158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7" customFormat="1" ht="27" customHeight="1" x14ac:dyDescent="0.25">
      <c r="A8" s="202" t="s">
        <v>159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7" customFormat="1" ht="12.7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s="18" customFormat="1" ht="22.5" customHeight="1" x14ac:dyDescent="0.25">
      <c r="A10" s="238" t="s">
        <v>75</v>
      </c>
      <c r="B10" s="238"/>
      <c r="C10" s="238"/>
      <c r="D10" s="220">
        <f>'Π1. ΠΡΟΫΠΟΛΟΓΙΣΜΟΣ ΕΡΓΟΥ'!C10:J10</f>
        <v>0</v>
      </c>
      <c r="E10" s="220"/>
      <c r="F10" s="220"/>
      <c r="G10" s="220"/>
      <c r="H10" s="220"/>
      <c r="I10" s="220"/>
      <c r="J10" s="220"/>
      <c r="K10" s="220"/>
      <c r="L10" s="220"/>
    </row>
    <row r="11" spans="1:12" s="18" customFormat="1" ht="22.5" customHeight="1" x14ac:dyDescent="0.25">
      <c r="A11" s="238" t="s">
        <v>76</v>
      </c>
      <c r="B11" s="238"/>
      <c r="C11" s="238"/>
      <c r="D11" s="220">
        <f>'Π1. ΠΡΟΫΠΟΛΟΓΙΣΜΟΣ ΕΡΓΟΥ'!C11:J11</f>
        <v>0</v>
      </c>
      <c r="E11" s="220"/>
      <c r="F11" s="220"/>
      <c r="G11" s="220"/>
      <c r="H11" s="220"/>
      <c r="I11" s="220"/>
      <c r="J11" s="220"/>
      <c r="K11" s="220"/>
      <c r="L11" s="220"/>
    </row>
    <row r="12" spans="1:12" s="18" customFormat="1" ht="22.5" customHeight="1" x14ac:dyDescent="0.25">
      <c r="A12" s="238" t="s">
        <v>70</v>
      </c>
      <c r="B12" s="238"/>
      <c r="C12" s="238"/>
      <c r="D12" s="220">
        <f>'Π1. ΠΡΟΫΠΟΛΟΓΙΣΜΟΣ ΕΡΓΟΥ'!C12:J12</f>
        <v>0</v>
      </c>
      <c r="E12" s="220"/>
      <c r="F12" s="220"/>
      <c r="G12" s="220"/>
      <c r="H12" s="220"/>
      <c r="I12" s="220"/>
      <c r="J12" s="220"/>
      <c r="K12" s="220"/>
      <c r="L12" s="220"/>
    </row>
    <row r="13" spans="1:12" s="18" customFormat="1" ht="22.5" customHeight="1" x14ac:dyDescent="0.25">
      <c r="A13" s="238" t="s">
        <v>71</v>
      </c>
      <c r="B13" s="238"/>
      <c r="C13" s="238"/>
      <c r="D13" s="220">
        <f>'Π1. ΠΡΟΫΠΟΛΟΓΙΣΜΟΣ ΕΡΓΟΥ'!C13:J13</f>
        <v>0</v>
      </c>
      <c r="E13" s="220"/>
      <c r="F13" s="220"/>
      <c r="G13" s="220"/>
      <c r="H13" s="220"/>
      <c r="I13" s="220"/>
      <c r="J13" s="220"/>
      <c r="K13" s="220"/>
      <c r="L13" s="220"/>
    </row>
    <row r="14" spans="1:12" s="18" customFormat="1" ht="22.5" customHeight="1" x14ac:dyDescent="0.25">
      <c r="A14" s="238" t="s">
        <v>72</v>
      </c>
      <c r="B14" s="238"/>
      <c r="C14" s="238"/>
      <c r="D14" s="220">
        <f>'Π1. ΠΡΟΫΠΟΛΟΓΙΣΜΟΣ ΕΡΓΟΥ'!C14:J14</f>
        <v>0</v>
      </c>
      <c r="E14" s="220"/>
      <c r="F14" s="220"/>
      <c r="G14" s="220"/>
      <c r="H14" s="220"/>
      <c r="I14" s="220"/>
      <c r="J14" s="220"/>
      <c r="K14" s="220"/>
      <c r="L14" s="220"/>
    </row>
    <row r="16" spans="1:12" ht="32.25" customHeight="1" x14ac:dyDescent="0.25">
      <c r="A16" s="227" t="s">
        <v>0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8" ht="17.25" customHeight="1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8" ht="20.25" customHeight="1" x14ac:dyDescent="0.25">
      <c r="A18" s="228" t="s">
        <v>1</v>
      </c>
      <c r="B18" s="230" t="s">
        <v>11</v>
      </c>
      <c r="C18" s="184" t="s">
        <v>23</v>
      </c>
      <c r="D18" s="184" t="s">
        <v>2</v>
      </c>
      <c r="E18" s="184" t="s">
        <v>24</v>
      </c>
      <c r="F18" s="184" t="s">
        <v>82</v>
      </c>
      <c r="G18" s="229" t="s">
        <v>180</v>
      </c>
      <c r="H18" s="229"/>
      <c r="I18" s="229"/>
      <c r="J18" s="229"/>
      <c r="K18" s="229"/>
      <c r="L18" s="229"/>
    </row>
    <row r="19" spans="1:18" ht="44.25" customHeight="1" x14ac:dyDescent="0.25">
      <c r="A19" s="228"/>
      <c r="B19" s="230"/>
      <c r="C19" s="184"/>
      <c r="D19" s="184"/>
      <c r="E19" s="184"/>
      <c r="F19" s="184"/>
      <c r="G19" s="96" t="s">
        <v>170</v>
      </c>
      <c r="H19" s="96" t="s">
        <v>171</v>
      </c>
      <c r="I19" s="96" t="s">
        <v>172</v>
      </c>
      <c r="J19" s="96" t="s">
        <v>173</v>
      </c>
      <c r="K19" s="96" t="s">
        <v>174</v>
      </c>
      <c r="L19" s="96" t="s">
        <v>175</v>
      </c>
    </row>
    <row r="20" spans="1:18" ht="30" x14ac:dyDescent="0.25">
      <c r="A20" s="138">
        <v>1</v>
      </c>
      <c r="B20" s="138" t="s">
        <v>12</v>
      </c>
      <c r="C20" s="4" t="s">
        <v>196</v>
      </c>
      <c r="D20" s="5"/>
      <c r="E20" s="6"/>
      <c r="F20" s="8" t="e">
        <f>D20/$D$30</f>
        <v>#DIV/0!</v>
      </c>
      <c r="G20" s="56"/>
      <c r="H20" s="56"/>
      <c r="I20" s="56"/>
      <c r="J20" s="56"/>
      <c r="K20" s="56"/>
      <c r="L20" s="56"/>
    </row>
    <row r="21" spans="1:18" ht="32.25" x14ac:dyDescent="0.25">
      <c r="A21" s="138">
        <v>2</v>
      </c>
      <c r="B21" s="138" t="s">
        <v>14</v>
      </c>
      <c r="C21" s="4" t="s">
        <v>179</v>
      </c>
      <c r="D21" s="5"/>
      <c r="E21" s="6"/>
      <c r="F21" s="8" t="e">
        <f t="shared" ref="F21:F30" si="0">D21/$D$30</f>
        <v>#DIV/0!</v>
      </c>
      <c r="G21" s="57"/>
      <c r="H21" s="57"/>
      <c r="I21" s="57"/>
      <c r="J21" s="57"/>
      <c r="K21" s="56"/>
      <c r="L21" s="56"/>
      <c r="R21" s="134"/>
    </row>
    <row r="22" spans="1:18" ht="22.15" customHeight="1" x14ac:dyDescent="0.25">
      <c r="A22" s="138">
        <v>3</v>
      </c>
      <c r="B22" s="138" t="s">
        <v>15</v>
      </c>
      <c r="C22" s="4" t="s">
        <v>4</v>
      </c>
      <c r="D22" s="5"/>
      <c r="E22" s="6"/>
      <c r="F22" s="8" t="e">
        <f t="shared" si="0"/>
        <v>#DIV/0!</v>
      </c>
      <c r="G22" s="57"/>
      <c r="H22" s="57"/>
      <c r="I22" s="57"/>
      <c r="J22" s="57"/>
      <c r="K22" s="56"/>
      <c r="L22" s="56"/>
    </row>
    <row r="23" spans="1:18" ht="22.15" customHeight="1" x14ac:dyDescent="0.25">
      <c r="A23" s="138">
        <v>4</v>
      </c>
      <c r="B23" s="138" t="s">
        <v>16</v>
      </c>
      <c r="C23" s="4" t="s">
        <v>5</v>
      </c>
      <c r="D23" s="7"/>
      <c r="E23" s="6"/>
      <c r="F23" s="8" t="e">
        <f t="shared" si="0"/>
        <v>#DIV/0!</v>
      </c>
      <c r="G23" s="56"/>
      <c r="H23" s="56"/>
      <c r="I23" s="56"/>
      <c r="J23" s="56"/>
      <c r="K23" s="56"/>
      <c r="L23" s="56"/>
    </row>
    <row r="24" spans="1:18" ht="22.15" customHeight="1" x14ac:dyDescent="0.25">
      <c r="A24" s="138">
        <v>5</v>
      </c>
      <c r="B24" s="138" t="s">
        <v>17</v>
      </c>
      <c r="C24" s="4" t="s">
        <v>6</v>
      </c>
      <c r="D24" s="5"/>
      <c r="E24" s="6"/>
      <c r="F24" s="8" t="e">
        <f t="shared" si="0"/>
        <v>#DIV/0!</v>
      </c>
      <c r="G24" s="56"/>
      <c r="H24" s="56"/>
      <c r="I24" s="56"/>
      <c r="J24" s="56"/>
      <c r="K24" s="56"/>
      <c r="L24" s="56"/>
    </row>
    <row r="25" spans="1:18" ht="75" x14ac:dyDescent="0.25">
      <c r="A25" s="138">
        <v>6</v>
      </c>
      <c r="B25" s="138" t="s">
        <v>13</v>
      </c>
      <c r="C25" s="4" t="s">
        <v>230</v>
      </c>
      <c r="D25" s="5"/>
      <c r="E25" s="6"/>
      <c r="F25" s="8" t="e">
        <f t="shared" si="0"/>
        <v>#DIV/0!</v>
      </c>
      <c r="G25" s="56"/>
      <c r="H25" s="56"/>
      <c r="I25" s="56"/>
      <c r="J25" s="56"/>
      <c r="K25" s="56"/>
      <c r="L25" s="56"/>
    </row>
    <row r="26" spans="1:18" ht="65.25" customHeight="1" x14ac:dyDescent="0.25">
      <c r="A26" s="138">
        <v>7</v>
      </c>
      <c r="B26" s="138" t="s">
        <v>20</v>
      </c>
      <c r="C26" s="65" t="s">
        <v>231</v>
      </c>
      <c r="D26" s="5"/>
      <c r="E26" s="6"/>
      <c r="F26" s="8" t="e">
        <f t="shared" si="0"/>
        <v>#DIV/0!</v>
      </c>
      <c r="G26" s="56"/>
      <c r="H26" s="56"/>
      <c r="I26" s="56"/>
      <c r="J26" s="56"/>
      <c r="K26" s="56"/>
      <c r="L26" s="56"/>
    </row>
    <row r="27" spans="1:18" ht="21" customHeight="1" x14ac:dyDescent="0.25">
      <c r="A27" s="138">
        <v>8</v>
      </c>
      <c r="B27" s="138" t="s">
        <v>21</v>
      </c>
      <c r="C27" s="4" t="s">
        <v>8</v>
      </c>
      <c r="D27" s="5"/>
      <c r="E27" s="6"/>
      <c r="F27" s="8" t="e">
        <f t="shared" si="0"/>
        <v>#DIV/0!</v>
      </c>
      <c r="G27" s="56"/>
      <c r="H27" s="56"/>
      <c r="I27" s="56"/>
      <c r="J27" s="56"/>
      <c r="K27" s="56"/>
      <c r="L27" s="56"/>
    </row>
    <row r="28" spans="1:18" ht="60" x14ac:dyDescent="0.25">
      <c r="A28" s="138">
        <v>9</v>
      </c>
      <c r="B28" s="138" t="s">
        <v>18</v>
      </c>
      <c r="C28" s="4" t="s">
        <v>197</v>
      </c>
      <c r="D28" s="5"/>
      <c r="E28" s="6"/>
      <c r="F28" s="8" t="e">
        <f t="shared" si="0"/>
        <v>#DIV/0!</v>
      </c>
      <c r="G28" s="56"/>
      <c r="H28" s="56"/>
      <c r="I28" s="56"/>
      <c r="J28" s="56"/>
      <c r="K28" s="56"/>
      <c r="L28" s="56"/>
    </row>
    <row r="29" spans="1:18" ht="45" x14ac:dyDescent="0.25">
      <c r="A29" s="138">
        <v>10</v>
      </c>
      <c r="B29" s="138" t="s">
        <v>19</v>
      </c>
      <c r="C29" s="4" t="s">
        <v>202</v>
      </c>
      <c r="D29" s="5"/>
      <c r="E29" s="6"/>
      <c r="F29" s="8" t="e">
        <f t="shared" si="0"/>
        <v>#DIV/0!</v>
      </c>
      <c r="G29" s="56"/>
      <c r="H29" s="56"/>
      <c r="I29" s="56"/>
      <c r="J29" s="56"/>
      <c r="K29" s="56"/>
      <c r="L29" s="56"/>
    </row>
    <row r="30" spans="1:18" ht="30" x14ac:dyDescent="0.25">
      <c r="A30" s="95"/>
      <c r="B30" s="95"/>
      <c r="C30" s="97" t="s">
        <v>232</v>
      </c>
      <c r="D30" s="98">
        <f>SUM(D20:D29)</f>
        <v>0</v>
      </c>
      <c r="E30" s="98">
        <f t="shared" ref="E30" si="1">SUM(E20:E29)</f>
        <v>0</v>
      </c>
      <c r="F30" s="99" t="e">
        <f t="shared" si="0"/>
        <v>#DIV/0!</v>
      </c>
      <c r="G30" s="100" t="s">
        <v>10</v>
      </c>
      <c r="H30" s="100"/>
      <c r="I30" s="100"/>
      <c r="J30" s="100"/>
      <c r="K30" s="101"/>
      <c r="L30" s="101"/>
    </row>
    <row r="31" spans="1:18" ht="8.4499999999999993" customHeight="1" x14ac:dyDescent="0.25"/>
    <row r="32" spans="1:18" ht="26.25" customHeight="1" x14ac:dyDescent="0.25">
      <c r="A32" s="231" t="s">
        <v>22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3"/>
    </row>
    <row r="33" spans="1:12" ht="24" customHeight="1" x14ac:dyDescent="0.25">
      <c r="A33" s="231" t="s">
        <v>233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3"/>
    </row>
    <row r="34" spans="1:12" ht="30.75" customHeight="1" x14ac:dyDescent="0.25">
      <c r="A34" s="234" t="s">
        <v>167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6"/>
    </row>
    <row r="35" spans="1:12" ht="21.75" customHeight="1" x14ac:dyDescent="0.25">
      <c r="A35" s="231" t="s">
        <v>184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3"/>
    </row>
    <row r="36" spans="1:12" ht="21.75" customHeight="1" x14ac:dyDescent="0.25">
      <c r="A36" s="231" t="s">
        <v>185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3"/>
    </row>
    <row r="37" spans="1:12" ht="34.5" customHeight="1" x14ac:dyDescent="0.25">
      <c r="A37" s="224" t="s">
        <v>203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6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7:L37"/>
    <mergeCell ref="A16:L16"/>
    <mergeCell ref="A18:A19"/>
    <mergeCell ref="D18:D19"/>
    <mergeCell ref="E18:E19"/>
    <mergeCell ref="G18:L18"/>
    <mergeCell ref="B18:B19"/>
    <mergeCell ref="F18:F19"/>
    <mergeCell ref="C18:C19"/>
    <mergeCell ref="A32:L32"/>
    <mergeCell ref="A33:L33"/>
    <mergeCell ref="A34:L34"/>
    <mergeCell ref="A35:L35"/>
    <mergeCell ref="A36:L36"/>
  </mergeCells>
  <phoneticPr fontId="3" type="noConversion"/>
  <printOptions horizontalCentered="1"/>
  <pageMargins left="0.39370078740157483" right="0.43307086614173229" top="0.43307086614173229" bottom="0.31496062992125984" header="0.31496062992125984" footer="0.1574803149606299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7</vt:i4>
      </vt:variant>
    </vt:vector>
  </HeadingPairs>
  <TitlesOfParts>
    <vt:vector size="13" baseType="lpstr">
      <vt:lpstr>ΤΙΜΕΣ ΑΠΛΟΠΟΙΗΜΕΝΟΥ ΚΟΣΤΟΥΣ</vt:lpstr>
      <vt:lpstr>Π1. ΠΡΟΫΠΟΛΟΓΙΣΜΟΣ ΕΡΓΟΥ</vt:lpstr>
      <vt:lpstr>Π2. ΕΡΓΑΣΙΕΣ &amp; ΠΟΣΟΣΤΑ</vt:lpstr>
      <vt:lpstr>Π.3 ΠΕΡΙΒ. ΧΩΡΟΣ</vt:lpstr>
      <vt:lpstr>Π.4 ΕΚΔΗΛΩΣΕΙΣ</vt:lpstr>
      <vt:lpstr>Δ.5.1 ΣΥΓΚΕΝΤΡΩΤΙΚΟΣ</vt:lpstr>
      <vt:lpstr>'Δ.5.1 ΣΥΓΚΕΝΤΡΩΤΙΚΟΣ'!_Hlk193449644</vt:lpstr>
      <vt:lpstr>'Δ.5.1 ΣΥΓΚΕΝΤΡΩΤΙΚΟΣ'!Print_Area</vt:lpstr>
      <vt:lpstr>'Π1. ΠΡΟΫΠΟΛΟΓΙΣΜΟΣ ΕΡΓΟΥ'!Print_Area</vt:lpstr>
      <vt:lpstr>'Π2. ΕΡΓΑΣΙΕΣ &amp; ΠΟΣΟΣΤΑ'!Print_Area</vt:lpstr>
      <vt:lpstr>'ΤΙΜΕΣ ΑΠΛΟΠΟΙΗΜΕΝΟΥ ΚΟΣΤΟΥΣ'!Print_Area</vt:lpstr>
      <vt:lpstr>'Δ.5.1 ΣΥΓΚΕΝΤΡΩΤΙΚΟΣ'!Print_Titles</vt:lpstr>
      <vt:lpstr>'Π1. ΠΡΟΫΠΟΛΟΓΙΣΜΟΣ ΕΡΓΟΥ'!Print_Titles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K.Tsagkaraki</cp:lastModifiedBy>
  <cp:lastPrinted>2026-05-29T06:49:39Z</cp:lastPrinted>
  <dcterms:created xsi:type="dcterms:W3CDTF">2025-06-12T07:32:26Z</dcterms:created>
  <dcterms:modified xsi:type="dcterms:W3CDTF">2026-06-03T12:35:08Z</dcterms:modified>
</cp:coreProperties>
</file>